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paqui\Documents\DCE V1\LOT 3\"/>
    </mc:Choice>
  </mc:AlternateContent>
  <bookViews>
    <workbookView xWindow="0" yWindow="0" windowWidth="28800" windowHeight="12300" activeTab="2"/>
  </bookViews>
  <sheets>
    <sheet name="DPGF LOT 3 — DESSIN" sheetId="1" r:id="rId1"/>
    <sheet name="DPGF LOT 3 — AMOUR" sheetId="2" r:id="rId2"/>
    <sheet name="SYNTHESE" sheetId="3" r:id="rId3"/>
  </sheets>
  <calcPr calcId="162913"/>
</workbook>
</file>

<file path=xl/calcChain.xml><?xml version="1.0" encoding="utf-8"?>
<calcChain xmlns="http://schemas.openxmlformats.org/spreadsheetml/2006/main">
  <c r="C4" i="3" l="1"/>
  <c r="B4" i="3"/>
  <c r="B2" i="3"/>
  <c r="I6" i="2" l="1"/>
  <c r="I15" i="2"/>
  <c r="I16" i="2"/>
  <c r="I18" i="2"/>
  <c r="K30" i="1"/>
  <c r="L30" i="1" l="1"/>
  <c r="M30" i="1" s="1"/>
  <c r="K27" i="2"/>
  <c r="L27" i="2" s="1"/>
  <c r="I9" i="2"/>
  <c r="K9" i="2" s="1"/>
  <c r="K38" i="1"/>
  <c r="I28" i="1"/>
  <c r="K28" i="1" s="1"/>
  <c r="K19" i="2"/>
  <c r="K18" i="2"/>
  <c r="K17" i="2"/>
  <c r="M39" i="2"/>
  <c r="M40" i="2" s="1"/>
  <c r="K35" i="2"/>
  <c r="L35" i="2" s="1"/>
  <c r="M35" i="2" s="1"/>
  <c r="K33" i="2"/>
  <c r="K31" i="2"/>
  <c r="K29" i="2"/>
  <c r="L29" i="2" s="1"/>
  <c r="M29" i="2" s="1"/>
  <c r="K26" i="2"/>
  <c r="L26" i="2" s="1"/>
  <c r="K24" i="2"/>
  <c r="K23" i="2"/>
  <c r="L23" i="2" s="1"/>
  <c r="M23" i="2" s="1"/>
  <c r="K22" i="2"/>
  <c r="L22" i="2" s="1"/>
  <c r="M22" i="2" s="1"/>
  <c r="K21" i="2"/>
  <c r="L21" i="2" s="1"/>
  <c r="K16" i="2"/>
  <c r="K15" i="2"/>
  <c r="K13" i="2"/>
  <c r="K12" i="2"/>
  <c r="L12" i="2" s="1"/>
  <c r="M12" i="2" s="1"/>
  <c r="K11" i="2"/>
  <c r="L11" i="2" s="1"/>
  <c r="M11" i="2" s="1"/>
  <c r="K10" i="2"/>
  <c r="L10" i="2" s="1"/>
  <c r="K8" i="2"/>
  <c r="L8" i="2" s="1"/>
  <c r="M8" i="2" s="1"/>
  <c r="I7" i="2"/>
  <c r="K7" i="2" s="1"/>
  <c r="K6" i="2"/>
  <c r="K46" i="1"/>
  <c r="K44" i="1"/>
  <c r="K42" i="1"/>
  <c r="K40" i="1"/>
  <c r="K37" i="1"/>
  <c r="K36" i="1"/>
  <c r="K34" i="1"/>
  <c r="K33" i="1"/>
  <c r="K32" i="1"/>
  <c r="K31" i="1"/>
  <c r="I27" i="1"/>
  <c r="K27" i="1" s="1"/>
  <c r="I26" i="1"/>
  <c r="K26" i="1" s="1"/>
  <c r="K25" i="1"/>
  <c r="I24" i="1"/>
  <c r="K24" i="1" s="1"/>
  <c r="I23" i="1"/>
  <c r="K23" i="1" s="1"/>
  <c r="K21" i="1"/>
  <c r="K19" i="1"/>
  <c r="K17" i="1"/>
  <c r="K16" i="1"/>
  <c r="K15" i="1"/>
  <c r="K14" i="1"/>
  <c r="K13" i="1"/>
  <c r="K12" i="1"/>
  <c r="K11" i="1"/>
  <c r="K10" i="1"/>
  <c r="K8" i="1"/>
  <c r="I7" i="1"/>
  <c r="K7" i="1" s="1"/>
  <c r="I6" i="1"/>
  <c r="K6" i="1" s="1"/>
  <c r="L26" i="1" l="1"/>
  <c r="M26" i="1" s="1"/>
  <c r="L8" i="1"/>
  <c r="M8" i="1" s="1"/>
  <c r="L14" i="1"/>
  <c r="M14" i="1" s="1"/>
  <c r="L25" i="1"/>
  <c r="M25" i="1" s="1"/>
  <c r="L37" i="1"/>
  <c r="M37" i="1" s="1"/>
  <c r="L15" i="1"/>
  <c r="M15" i="1" s="1"/>
  <c r="L16" i="1"/>
  <c r="M16" i="1" s="1"/>
  <c r="L44" i="1"/>
  <c r="M44" i="1" s="1"/>
  <c r="L28" i="1"/>
  <c r="M28" i="1" s="1"/>
  <c r="L27" i="1"/>
  <c r="M27" i="1" s="1"/>
  <c r="L31" i="1"/>
  <c r="M31" i="1" s="1"/>
  <c r="L10" i="1"/>
  <c r="M10" i="1"/>
  <c r="L19" i="1"/>
  <c r="M19" i="1" s="1"/>
  <c r="L32" i="1"/>
  <c r="M32" i="1" s="1"/>
  <c r="L46" i="1"/>
  <c r="M46" i="1" s="1"/>
  <c r="L38" i="1"/>
  <c r="M38" i="1" s="1"/>
  <c r="L7" i="1"/>
  <c r="M7" i="1" s="1"/>
  <c r="L17" i="1"/>
  <c r="M17" i="1" s="1"/>
  <c r="L11" i="1"/>
  <c r="M11" i="1" s="1"/>
  <c r="L21" i="1"/>
  <c r="M21" i="1" s="1"/>
  <c r="L33" i="1"/>
  <c r="M33" i="1" s="1"/>
  <c r="L12" i="1"/>
  <c r="M12" i="1" s="1"/>
  <c r="L23" i="1"/>
  <c r="M23" i="1" s="1"/>
  <c r="L34" i="1"/>
  <c r="M34" i="1" s="1"/>
  <c r="L6" i="1"/>
  <c r="M6" i="1" s="1"/>
  <c r="L49" i="1"/>
  <c r="L42" i="1"/>
  <c r="M42" i="1" s="1"/>
  <c r="L13" i="1"/>
  <c r="M13" i="1" s="1"/>
  <c r="L24" i="1"/>
  <c r="M24" i="1" s="1"/>
  <c r="L36" i="1"/>
  <c r="M36" i="1" s="1"/>
  <c r="L38" i="2"/>
  <c r="M27" i="2"/>
  <c r="L19" i="2"/>
  <c r="M19" i="2" s="1"/>
  <c r="L18" i="2"/>
  <c r="M18" i="2" s="1"/>
  <c r="L17" i="2"/>
  <c r="M17" i="2" s="1"/>
  <c r="L6" i="2"/>
  <c r="M6" i="2" s="1"/>
  <c r="L7" i="2"/>
  <c r="M7" i="2" s="1"/>
  <c r="L15" i="2"/>
  <c r="M15" i="2" s="1"/>
  <c r="L16" i="2"/>
  <c r="M16" i="2" s="1"/>
  <c r="L40" i="1"/>
  <c r="M40" i="1" s="1"/>
  <c r="L9" i="2"/>
  <c r="M9" i="2" s="1"/>
  <c r="M10" i="2"/>
  <c r="L13" i="2"/>
  <c r="M13" i="2" s="1"/>
  <c r="M21" i="2"/>
  <c r="L24" i="2"/>
  <c r="M24" i="2" s="1"/>
  <c r="M26" i="2"/>
  <c r="L33" i="2"/>
  <c r="M33" i="2" s="1"/>
  <c r="L31" i="2"/>
  <c r="M31" i="2" s="1"/>
  <c r="L50" i="1" l="1"/>
  <c r="L51" i="1" s="1"/>
  <c r="L39" i="2"/>
  <c r="L40" i="2" s="1"/>
  <c r="B6" i="3" l="1"/>
  <c r="C2" i="3"/>
  <c r="C6" i="3" l="1"/>
</calcChain>
</file>

<file path=xl/sharedStrings.xml><?xml version="1.0" encoding="utf-8"?>
<sst xmlns="http://schemas.openxmlformats.org/spreadsheetml/2006/main" count="286" uniqueCount="147">
  <si>
    <r>
      <rPr>
        <sz val="26"/>
        <color rgb="FF666699"/>
        <rFont val="Calibri"/>
        <charset val="134"/>
      </rPr>
      <t xml:space="preserve">DPGF : LOT3 — SIGNALETIQUE  DE L'EXPOSITION TEMPORAIRE
</t>
    </r>
    <r>
      <rPr>
        <b/>
        <sz val="26"/>
        <color rgb="FF666699"/>
        <rFont val="Calibri"/>
        <charset val="134"/>
      </rPr>
      <t xml:space="preserve">Renoir Dessinateur
</t>
    </r>
    <r>
      <rPr>
        <b/>
        <sz val="12"/>
        <color theme="4" tint="0.39994506668294322"/>
        <rFont val="Calibri"/>
        <charset val="134"/>
      </rPr>
      <t xml:space="preserve">
</t>
    </r>
  </si>
  <si>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</si>
  <si>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NOMENCLATURE</t>
  </si>
  <si>
    <t>NOM</t>
  </si>
  <si>
    <t>MATERIAUX</t>
  </si>
  <si>
    <t>DESCRIPTION</t>
  </si>
  <si>
    <t>Largeur (cm)</t>
  </si>
  <si>
    <t>Hauteur (cm)</t>
  </si>
  <si>
    <t>U/m2</t>
  </si>
  <si>
    <t>SURFACE (m2) ou U</t>
  </si>
  <si>
    <t>PRIX U 
ou m2 HT euros</t>
  </si>
  <si>
    <t>MONTANT HT</t>
  </si>
  <si>
    <t>TVA 20%</t>
  </si>
  <si>
    <t>MONTANT TTC</t>
  </si>
  <si>
    <t>Teintes</t>
  </si>
  <si>
    <t>Support de pose</t>
  </si>
  <si>
    <t>A</t>
  </si>
  <si>
    <t>Sérigraphie sur mur</t>
  </si>
  <si>
    <t>A1</t>
  </si>
  <si>
    <t>TITRE ENTRÉE</t>
  </si>
  <si>
    <t>sérigraphie sur mur 1 couleur</t>
  </si>
  <si>
    <t>1 COULEUR</t>
  </si>
  <si>
    <t>Pose sur cimaise medium peint ou sur mur plâtre peint</t>
  </si>
  <si>
    <t>m2</t>
  </si>
  <si>
    <t>A2</t>
  </si>
  <si>
    <t>TITRE INTRO</t>
  </si>
  <si>
    <t>A3</t>
  </si>
  <si>
    <t>TITRE TEXTE</t>
  </si>
  <si>
    <t>U</t>
  </si>
  <si>
    <t>B</t>
  </si>
  <si>
    <t>Vinyle Adhésif mat découpé</t>
  </si>
  <si>
    <t xml:space="preserve"> </t>
  </si>
  <si>
    <t>B1</t>
  </si>
  <si>
    <t>TEXTE INTRO</t>
  </si>
  <si>
    <t>Lettrage adhésif vinyle mat teinté masse</t>
  </si>
  <si>
    <t>B2</t>
  </si>
  <si>
    <t>TEXTES</t>
  </si>
  <si>
    <t>B3</t>
  </si>
  <si>
    <t>TEXTES SOUS SECTION</t>
  </si>
  <si>
    <t>CITATION</t>
  </si>
  <si>
    <t>B5</t>
  </si>
  <si>
    <t>ILLUSTRATION CHAT</t>
  </si>
  <si>
    <t>Vinyle Adhésif mat découpé à la forme</t>
  </si>
  <si>
    <t>CMJN</t>
  </si>
  <si>
    <t>B6</t>
  </si>
  <si>
    <t>SIGNALÉTIQUE DIRECTIONNELLE</t>
  </si>
  <si>
    <t>B7</t>
  </si>
  <si>
    <t>SIGNALÉTIQUE SÉCURITÉ</t>
  </si>
  <si>
    <t>B8</t>
  </si>
  <si>
    <t>SIGNALÉTIQUE INTERDICTION</t>
  </si>
  <si>
    <t>C</t>
  </si>
  <si>
    <t xml:space="preserve">Dibond imprimé et plié à 90° </t>
  </si>
  <si>
    <t>C1</t>
  </si>
  <si>
    <t>ANAMORPHOSE</t>
  </si>
  <si>
    <t>Dibond imprimé et plié à 90°</t>
  </si>
  <si>
    <t>D</t>
  </si>
  <si>
    <t>Dibond imprimé doublefacé au verso</t>
  </si>
  <si>
    <t>D1</t>
  </si>
  <si>
    <t>REPRODUCTIONS</t>
  </si>
  <si>
    <t>Dibond imprimé</t>
  </si>
  <si>
    <t>E</t>
  </si>
  <si>
    <t>Aquapaper extra mat 180g/m2, joint tapissier</t>
  </si>
  <si>
    <t>E1</t>
  </si>
  <si>
    <t>PARTENAIRES</t>
  </si>
  <si>
    <t>E2</t>
  </si>
  <si>
    <t>E3</t>
  </si>
  <si>
    <t>E4</t>
  </si>
  <si>
    <t>PROGRAMMATION</t>
  </si>
  <si>
    <t>E5</t>
  </si>
  <si>
    <t>GENERIQUE</t>
  </si>
  <si>
    <t>F</t>
  </si>
  <si>
    <t>Transfert sérigraphique</t>
  </si>
  <si>
    <t>F1</t>
  </si>
  <si>
    <t>CARTELS SIMPLES</t>
  </si>
  <si>
    <t>1 COUL</t>
  </si>
  <si>
    <t>F2</t>
  </si>
  <si>
    <t>CARTELS DEVELOPPES</t>
  </si>
  <si>
    <t>F3</t>
  </si>
  <si>
    <t>LEGENDES REPRODUCTIONS</t>
  </si>
  <si>
    <t>F4</t>
  </si>
  <si>
    <t>CARTELS ENFANT</t>
  </si>
  <si>
    <t>F5</t>
  </si>
  <si>
    <t>PICTOS AUDIOGUIDE</t>
  </si>
  <si>
    <t>G</t>
  </si>
  <si>
    <t>Impressions directe MDF 3MM peint (tranches coupées en biseau) doublefacé au verso</t>
  </si>
  <si>
    <t>G1</t>
  </si>
  <si>
    <t>Peinture du support de pose et impression directe</t>
  </si>
  <si>
    <t xml:space="preserve">Pose sur mobilier medium peint </t>
  </si>
  <si>
    <t>G2</t>
  </si>
  <si>
    <t>H</t>
  </si>
  <si>
    <t>Pose et nettoyage</t>
  </si>
  <si>
    <t xml:space="preserve">Pose de l'ensemble </t>
  </si>
  <si>
    <t>Ens.</t>
  </si>
  <si>
    <t>I</t>
  </si>
  <si>
    <t>Maintenance</t>
  </si>
  <si>
    <t>Selon CCTP</t>
  </si>
  <si>
    <t>J</t>
  </si>
  <si>
    <t>Dépose et nettoyage</t>
  </si>
  <si>
    <t>Dépose et évacuation de l'ensemble</t>
  </si>
  <si>
    <t>K</t>
  </si>
  <si>
    <t>Echantillons et prototypes</t>
  </si>
  <si>
    <t>K1</t>
  </si>
  <si>
    <t>TOTAL</t>
  </si>
  <si>
    <t>Total € HT</t>
  </si>
  <si>
    <t>Total € TTC</t>
  </si>
  <si>
    <t>Vinyle Adhésif mat</t>
  </si>
  <si>
    <t>TEXTES DE SALLE</t>
  </si>
  <si>
    <t xml:space="preserve">U </t>
  </si>
  <si>
    <t>A4</t>
  </si>
  <si>
    <t>A5</t>
  </si>
  <si>
    <t>A6</t>
  </si>
  <si>
    <t>A7</t>
  </si>
  <si>
    <t>A8</t>
  </si>
  <si>
    <t>ENTREE</t>
  </si>
  <si>
    <t>C2</t>
  </si>
  <si>
    <t>C3</t>
  </si>
  <si>
    <t>C4</t>
  </si>
  <si>
    <t>Impressions directe sur MDF 19mm peint et fourni par le LOT1 doublefacé au verso</t>
  </si>
  <si>
    <t>MEDIATION TABLEAUX</t>
  </si>
  <si>
    <t>J1</t>
  </si>
  <si>
    <t>HT</t>
  </si>
  <si>
    <t>TTC</t>
  </si>
  <si>
    <t>TOTAL DESSIN</t>
  </si>
  <si>
    <t>TOTAL AMOUR</t>
  </si>
  <si>
    <t xml:space="preserve">TOTAL DESSIN + AMOUR </t>
  </si>
  <si>
    <t>Impression CMJN vernis MAT de protection</t>
  </si>
  <si>
    <t>REPRODUCTIONS TEXTE</t>
  </si>
  <si>
    <t>B4</t>
  </si>
  <si>
    <t>BANDE DESSINÉE</t>
  </si>
  <si>
    <t xml:space="preserve">ILLUSTRATION </t>
  </si>
  <si>
    <t>REPRODUCTIONS CARTEL</t>
  </si>
  <si>
    <t>E6</t>
  </si>
  <si>
    <t>VISUEL ENTREE</t>
  </si>
  <si>
    <t>REPRODUCTIONS CARTELS</t>
  </si>
  <si>
    <t>REPRODUCTION TEXTE</t>
  </si>
  <si>
    <t>CARTEL DÉVELOPPÉ TABLETTE</t>
  </si>
  <si>
    <t>G3</t>
  </si>
  <si>
    <t>GRAND CARTEL TABLETTE</t>
  </si>
  <si>
    <t>CARTEL SIMPLE TABLETTE</t>
  </si>
  <si>
    <t>HABILLAGE PORTES MÉTALLIQUES</t>
  </si>
  <si>
    <t>D1bis</t>
  </si>
  <si>
    <t xml:space="preserve"> CMJN </t>
  </si>
  <si>
    <t xml:space="preserve">Pose sur structure medium peint  fixation invisible  </t>
  </si>
  <si>
    <t>Impression CMJN sur adhésif blanc MAT</t>
  </si>
  <si>
    <r>
      <rPr>
        <u/>
        <sz val="10"/>
        <color rgb="FF000000"/>
        <rFont val="Calibri"/>
        <charset val="134"/>
      </rPr>
      <t xml:space="preserve">Sur papier (portion de 200 x 50 cm) </t>
    </r>
    <r>
      <rPr>
        <sz val="10"/>
        <color indexed="8"/>
        <rFont val="Calibri"/>
        <charset val="134"/>
      </rPr>
      <t xml:space="preserve">
o Texte introduction (B1)
o Titre et texte de section (A3,B2) 
o Citation (B4)
o 1m2 du papier peint E6
</t>
    </r>
    <r>
      <rPr>
        <u/>
        <sz val="10"/>
        <color rgb="FF000000"/>
        <rFont val="Calibri"/>
        <charset val="134"/>
      </rPr>
      <t xml:space="preserve">En transfert  </t>
    </r>
    <r>
      <rPr>
        <sz val="10"/>
        <color indexed="8"/>
        <rFont val="Calibri"/>
        <charset val="134"/>
      </rPr>
      <t xml:space="preserve">
o 1 cartel simple (F1)
o 1 cartel développé (F2)
o 1 cartel enfant (F4)
</t>
    </r>
    <r>
      <rPr>
        <u/>
        <sz val="10"/>
        <color rgb="FF000000"/>
        <rFont val="Calibri"/>
        <charset val="134"/>
      </rPr>
      <t xml:space="preserve">En adhésif imprimé découpé à la forme
</t>
    </r>
    <r>
      <rPr>
        <sz val="10"/>
        <color indexed="8"/>
        <rFont val="Calibri"/>
        <charset val="134"/>
      </rPr>
      <t xml:space="preserve">o 1 illustration (B5)
</t>
    </r>
    <r>
      <rPr>
        <u/>
        <sz val="10"/>
        <color rgb="FF000000"/>
        <rFont val="Calibri"/>
        <charset val="134"/>
      </rPr>
      <t xml:space="preserve">Sur PVC 3mm recyclé expansé peint (tranches peintes) 
</t>
    </r>
    <r>
      <rPr>
        <sz val="10"/>
        <color theme="1"/>
        <rFont val="Calibri"/>
        <family val="2"/>
      </rPr>
      <t>o 1 exemplaire de chaque cartel (G1, G2, G3)</t>
    </r>
    <r>
      <rPr>
        <u/>
        <sz val="10"/>
        <color theme="1"/>
        <rFont val="Calibri"/>
        <charset val="134"/>
      </rPr>
      <t xml:space="preserve">
Sur Dibond</t>
    </r>
    <r>
      <rPr>
        <sz val="10"/>
        <color indexed="8"/>
        <rFont val="Calibri"/>
        <charset val="134"/>
      </rPr>
      <t xml:space="preserve">
o 1 exemplaire de chaque reproduction (D1) de 30x30cm
o 1 exemplaire de reproduction (C1) 60x60  pliage compris</t>
    </r>
  </si>
  <si>
    <r>
      <rPr>
        <u/>
        <sz val="10"/>
        <color rgb="FF000000"/>
        <rFont val="Calibri"/>
        <charset val="134"/>
      </rPr>
      <t>Sur papier (portion de 200 x 50 cm) :</t>
    </r>
    <r>
      <rPr>
        <sz val="10"/>
        <color indexed="8"/>
        <rFont val="Calibri"/>
        <charset val="134"/>
      </rPr>
      <t xml:space="preserve">
o Texte introduction ( A2)
o Titre et texte de section (A3) 
</t>
    </r>
    <r>
      <rPr>
        <u/>
        <sz val="10"/>
        <color rgb="FF000000"/>
        <rFont val="Calibri"/>
        <charset val="134"/>
      </rPr>
      <t>En adhésif imprimé découpé à la forme</t>
    </r>
    <r>
      <rPr>
        <sz val="10"/>
        <color indexed="8"/>
        <rFont val="Calibri"/>
        <charset val="134"/>
      </rPr>
      <t xml:space="preserve">
o 1 illustration (A6)
</t>
    </r>
    <r>
      <rPr>
        <u/>
        <sz val="10"/>
        <color rgb="FF000000"/>
        <rFont val="Calibri"/>
        <charset val="134"/>
      </rPr>
      <t xml:space="preserve">Transfert sérigraphique  </t>
    </r>
    <r>
      <rPr>
        <sz val="10"/>
        <color indexed="8"/>
        <rFont val="Calibri"/>
        <charset val="134"/>
      </rPr>
      <t xml:space="preserve">
o 1 cartel simple ( C1)
o 1 cartel développé ( C2)
o 1 cartel enfant (C3)
</t>
    </r>
    <r>
      <rPr>
        <u/>
        <sz val="10"/>
        <color rgb="FF000000"/>
        <rFont val="Calibri"/>
        <charset val="134"/>
      </rPr>
      <t>1 m2 du papier peint B1</t>
    </r>
  </si>
  <si>
    <r>
      <t xml:space="preserve">DPGF : LOT3 — SIGNALETIQUE  DE L'EXPOSITION TEMPORAIRE
</t>
    </r>
    <r>
      <rPr>
        <b/>
        <sz val="26"/>
        <color indexed="54"/>
        <rFont val="Calibri"/>
        <family val="2"/>
      </rPr>
      <t>Renoir et l'Amour</t>
    </r>
    <r>
      <rPr>
        <b/>
        <sz val="12"/>
        <color theme="4" tint="0.39994506668294322"/>
        <rFont val="Calibri"/>
        <charset val="13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</si>
</sst>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 #,##0.00_)\ &quot;€&quot;_ ;_ * \(#,##0.00\)\ &quot;€&quot;_ ;_ * &quot;-&quot;??_)\ &quot;€&quot;_ ;_ @_ "/>
    <numFmt numFmtId="165" formatCode="\ #,##0&quot;   &quot;;\-#,##0&quot;   &quot;;&quot; -&quot;#&quot;   &quot;"/>
    <numFmt numFmtId="166" formatCode="#,##0.00&quot; €&quot;"/>
    <numFmt numFmtId="167" formatCode="&quot; &quot;* #,##0.0&quot; € &quot;;&quot;-&quot;* #,##0.0&quot; € &quot;;&quot; &quot;* &quot;-&quot;??&quot; € &quot;"/>
    <numFmt numFmtId="168" formatCode="0.0"/>
    <numFmt numFmtId="169" formatCode="_ * #,##0.0_)\ _€_ ;_ * \(#,##0.0\)\ _€_ ;_ * &quot;-&quot;?_)\ _€_ ;_ @_ "/>
    <numFmt numFmtId="170" formatCode="#,##0.00\ &quot;€&quot;"/>
  </numFmts>
  <fonts count="30">
    <font>
      <sz val="11"/>
      <color indexed="8"/>
      <name val="Calibri"/>
      <charset val="134"/>
    </font>
    <font>
      <b/>
      <sz val="10"/>
      <name val="Arial"/>
      <charset val="134"/>
    </font>
    <font>
      <b/>
      <sz val="12"/>
      <color theme="1"/>
      <name val="Abadi MT Condensed Light"/>
      <charset val="134"/>
    </font>
    <font>
      <sz val="11"/>
      <name val="Calibri"/>
      <charset val="134"/>
    </font>
    <font>
      <sz val="26"/>
      <color indexed="54"/>
      <name val="Calibri"/>
      <charset val="134"/>
    </font>
    <font>
      <sz val="13"/>
      <color indexed="55"/>
      <name val="Calibri"/>
      <charset val="134"/>
    </font>
    <font>
      <sz val="10.5"/>
      <color indexed="8"/>
      <name val="Calibri"/>
      <charset val="134"/>
    </font>
    <font>
      <sz val="10"/>
      <name val="Calibri"/>
      <charset val="134"/>
    </font>
    <font>
      <sz val="10"/>
      <color indexed="8"/>
      <name val="Calibri"/>
      <charset val="134"/>
    </font>
    <font>
      <b/>
      <sz val="10"/>
      <color theme="1"/>
      <name val="Calibri"/>
      <charset val="134"/>
    </font>
    <font>
      <sz val="10"/>
      <color theme="1"/>
      <name val="Calibri"/>
      <charset val="134"/>
    </font>
    <font>
      <sz val="9"/>
      <name val="Arial"/>
      <charset val="134"/>
    </font>
    <font>
      <b/>
      <sz val="11"/>
      <color indexed="8"/>
      <name val="Calibri"/>
      <charset val="134"/>
    </font>
    <font>
      <b/>
      <sz val="11"/>
      <name val="Calibri"/>
      <charset val="134"/>
    </font>
    <font>
      <b/>
      <sz val="10"/>
      <color indexed="8"/>
      <name val="Calibri"/>
      <charset val="134"/>
    </font>
    <font>
      <sz val="26"/>
      <color rgb="FF666699"/>
      <name val="Calibri"/>
      <charset val="134"/>
    </font>
    <font>
      <sz val="9"/>
      <color theme="1"/>
      <name val="Lato"/>
      <charset val="134"/>
    </font>
    <font>
      <b/>
      <sz val="12"/>
      <color theme="4" tint="0.39994506668294322"/>
      <name val="Calibri"/>
      <charset val="134"/>
    </font>
    <font>
      <b/>
      <sz val="26"/>
      <color rgb="FF666699"/>
      <name val="Calibri"/>
      <charset val="134"/>
    </font>
    <font>
      <u/>
      <sz val="10"/>
      <color rgb="FF000000"/>
      <name val="Calibri"/>
      <charset val="134"/>
    </font>
    <font>
      <u/>
      <sz val="10"/>
      <color theme="1"/>
      <name val="Calibri"/>
      <charset val="134"/>
    </font>
    <font>
      <sz val="11"/>
      <color indexed="8"/>
      <name val="Calibri"/>
      <charset val="134"/>
    </font>
    <font>
      <sz val="8"/>
      <name val="Calibri"/>
      <family val="2"/>
    </font>
    <font>
      <sz val="10"/>
      <color indexed="8"/>
      <name val="Calibri"/>
      <family val="2"/>
    </font>
    <font>
      <sz val="8"/>
      <name val="Calibri"/>
      <charset val="134"/>
    </font>
    <font>
      <sz val="10"/>
      <color theme="1"/>
      <name val="Calibri"/>
      <family val="2"/>
    </font>
    <font>
      <b/>
      <sz val="26"/>
      <color indexed="54"/>
      <name val="Calibri"/>
      <family val="2"/>
    </font>
    <font>
      <sz val="26"/>
      <color indexed="54"/>
      <name val="Calibri"/>
      <family val="2"/>
    </font>
    <font>
      <sz val="10.5"/>
      <color indexed="8"/>
      <name val="Calibri"/>
      <family val="2"/>
    </font>
    <font>
      <sz val="10.5"/>
      <name val="Calibri"/>
      <family val="2"/>
    </font>
  </fonts>
  <fills count="14">
    <fill>
      <patternFill patternType="none"/>
    </fill>
    <fill>
      <patternFill patternType="gray125"/>
    </fill>
    <fill>
      <patternFill patternType="solid">
        <fgColor theme="4" tint="0.59999389629810485"/>
        <bgColor indexed="26"/>
      </patternFill>
    </fill>
    <fill>
      <patternFill patternType="solid">
        <fgColor theme="0" tint="-4.9989318521683403E-2"/>
        <bgColor indexed="9"/>
      </patternFill>
    </fill>
    <fill>
      <patternFill patternType="solid">
        <fgColor indexed="9"/>
        <bgColor indexed="26"/>
      </patternFill>
    </fill>
    <fill>
      <patternFill patternType="solid">
        <fgColor theme="2" tint="0.59999389629810485"/>
        <bgColor indexed="26"/>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theme="4" tint="0.39994506668294322"/>
        <bgColor indexed="26"/>
      </patternFill>
    </fill>
    <fill>
      <patternFill patternType="solid">
        <fgColor theme="2" tint="0.59999389629810485"/>
        <bgColor indexed="64"/>
      </patternFill>
    </fill>
    <fill>
      <patternFill patternType="solid">
        <fgColor theme="4" tint="0.39994506668294322"/>
        <bgColor indexed="55"/>
      </patternFill>
    </fill>
    <fill>
      <patternFill patternType="solid">
        <fgColor theme="0" tint="-0.249977111117893"/>
        <bgColor indexed="64"/>
      </patternFill>
    </fill>
    <fill>
      <patternFill patternType="solid">
        <fgColor indexed="15"/>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indexed="9"/>
      </left>
      <right/>
      <top/>
      <bottom/>
      <diagonal/>
    </border>
    <border>
      <left style="thin">
        <color indexed="9"/>
      </left>
      <right style="thin">
        <color indexed="9"/>
      </right>
      <top style="thin">
        <color indexed="9"/>
      </top>
      <bottom style="thin">
        <color indexed="9"/>
      </bottom>
      <diagonal/>
    </border>
    <border>
      <left style="thin">
        <color indexed="9"/>
      </left>
      <right/>
      <top/>
      <bottom style="thin">
        <color indexed="10"/>
      </bottom>
      <diagonal/>
    </border>
    <border>
      <left/>
      <right style="thin">
        <color indexed="10"/>
      </right>
      <top/>
      <bottom style="thin">
        <color indexed="10"/>
      </bottom>
      <diagonal/>
    </border>
    <border>
      <left style="thin">
        <color indexed="13"/>
      </left>
      <right style="thin">
        <color indexed="13"/>
      </right>
      <top style="thin">
        <color indexed="10"/>
      </top>
      <bottom style="thin">
        <color indexed="13"/>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10"/>
      </bottom>
      <diagonal/>
    </border>
    <border>
      <left/>
      <right/>
      <top style="thin">
        <color indexed="13"/>
      </top>
      <bottom/>
      <diagonal/>
    </border>
    <border>
      <left/>
      <right/>
      <top/>
      <bottom style="thin">
        <color indexed="13"/>
      </bottom>
      <diagonal/>
    </border>
    <border>
      <left style="thin">
        <color indexed="13"/>
      </left>
      <right style="thin">
        <color indexed="10"/>
      </right>
      <top style="thin">
        <color indexed="10"/>
      </top>
      <bottom style="thin">
        <color indexed="13"/>
      </bottom>
      <diagonal/>
    </border>
    <border>
      <left style="thin">
        <color indexed="10"/>
      </left>
      <right style="thin">
        <color indexed="10"/>
      </right>
      <top style="thin">
        <color indexed="10"/>
      </top>
      <bottom style="thin">
        <color indexed="13"/>
      </bottom>
      <diagonal/>
    </border>
    <border>
      <left style="thin">
        <color indexed="10"/>
      </left>
      <right style="thin">
        <color indexed="13"/>
      </right>
      <top style="thin">
        <color indexed="13"/>
      </top>
      <bottom style="thin">
        <color indexed="13"/>
      </bottom>
      <diagonal/>
    </border>
    <border>
      <left/>
      <right/>
      <top style="thin">
        <color indexed="13"/>
      </top>
      <bottom style="thin">
        <color indexed="13"/>
      </bottom>
      <diagonal/>
    </border>
    <border>
      <left/>
      <right/>
      <top style="thin">
        <color indexed="13"/>
      </top>
      <bottom style="thin">
        <color auto="1"/>
      </bottom>
      <diagonal/>
    </border>
    <border>
      <left/>
      <right style="thin">
        <color indexed="10"/>
      </right>
      <top/>
      <bottom/>
      <diagonal/>
    </border>
    <border>
      <left style="thin">
        <color indexed="10"/>
      </left>
      <right/>
      <top style="thin">
        <color indexed="13"/>
      </top>
      <bottom style="thin">
        <color indexed="13"/>
      </bottom>
      <diagonal/>
    </border>
    <border>
      <left/>
      <right style="thin">
        <color indexed="10"/>
      </right>
      <top/>
      <bottom style="thin">
        <color indexed="13"/>
      </bottom>
      <diagonal/>
    </border>
    <border>
      <left style="thin">
        <color indexed="13"/>
      </left>
      <right style="thin">
        <color indexed="10"/>
      </right>
      <top style="thin">
        <color indexed="13"/>
      </top>
      <bottom style="thin">
        <color indexed="13"/>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Protection="0"/>
    <xf numFmtId="164" fontId="21" fillId="0" borderId="0" applyFont="0" applyFill="0" applyBorder="0" applyAlignment="0" applyProtection="0"/>
    <xf numFmtId="0" fontId="3" fillId="0" borderId="0" applyNumberFormat="0" applyFill="0" applyBorder="0" applyProtection="0"/>
  </cellStyleXfs>
  <cellXfs count="179">
    <xf numFmtId="0" fontId="0" fillId="0" borderId="0" xfId="0"/>
    <xf numFmtId="0" fontId="1" fillId="0" borderId="0" xfId="0" applyFont="1" applyAlignment="1">
      <alignment horizontal="right"/>
    </xf>
    <xf numFmtId="1" fontId="2" fillId="2" borderId="1" xfId="2" applyNumberFormat="1" applyFont="1" applyFill="1" applyBorder="1" applyAlignment="1" applyProtection="1">
      <alignment horizontal="right" vertical="center" wrapText="1" indent="3"/>
    </xf>
    <xf numFmtId="164" fontId="0" fillId="0" borderId="1" xfId="1" applyFont="1" applyBorder="1"/>
    <xf numFmtId="0" fontId="0" fillId="0" borderId="0" xfId="0" applyAlignment="1">
      <alignment horizontal="right" vertical="center" wrapText="1" indent="3"/>
    </xf>
    <xf numFmtId="44" fontId="0" fillId="0" borderId="1" xfId="0" applyNumberFormat="1" applyBorder="1"/>
    <xf numFmtId="0" fontId="3" fillId="0" borderId="0" xfId="2" applyAlignment="1">
      <alignment vertical="top"/>
    </xf>
    <xf numFmtId="0" fontId="3" fillId="0" borderId="0" xfId="2" applyAlignment="1">
      <alignment horizontal="left" vertical="top"/>
    </xf>
    <xf numFmtId="0" fontId="0" fillId="0" borderId="0" xfId="0" applyNumberFormat="1" applyAlignment="1">
      <alignment horizontal="left" vertical="top"/>
    </xf>
    <xf numFmtId="0" fontId="0" fillId="0" borderId="0" xfId="0" applyNumberFormat="1" applyAlignment="1">
      <alignment vertical="top"/>
    </xf>
    <xf numFmtId="0" fontId="0" fillId="0" borderId="0" xfId="0" applyNumberFormat="1" applyAlignment="1">
      <alignment horizontal="center" vertical="top"/>
    </xf>
    <xf numFmtId="1" fontId="0" fillId="0" borderId="0" xfId="0" applyNumberFormat="1" applyAlignment="1">
      <alignment vertical="top"/>
    </xf>
    <xf numFmtId="2" fontId="0" fillId="0" borderId="0" xfId="0" applyNumberFormat="1" applyAlignment="1">
      <alignment vertical="top"/>
    </xf>
    <xf numFmtId="0" fontId="0" fillId="0" borderId="0" xfId="0" applyAlignment="1">
      <alignment vertical="top"/>
    </xf>
    <xf numFmtId="49" fontId="6" fillId="5" borderId="0" xfId="2" applyNumberFormat="1" applyFont="1" applyFill="1" applyBorder="1" applyAlignment="1" applyProtection="1">
      <alignment horizontal="left" vertical="center" wrapText="1"/>
    </xf>
    <xf numFmtId="49" fontId="7" fillId="5" borderId="3" xfId="2" applyNumberFormat="1" applyFont="1" applyFill="1" applyBorder="1" applyAlignment="1" applyProtection="1">
      <alignment horizontal="left" vertical="center" wrapText="1"/>
    </xf>
    <xf numFmtId="165" fontId="7" fillId="5" borderId="3" xfId="2" applyNumberFormat="1" applyFont="1" applyFill="1" applyBorder="1" applyAlignment="1" applyProtection="1">
      <alignment horizontal="center" vertical="center" wrapText="1"/>
    </xf>
    <xf numFmtId="0" fontId="8" fillId="6" borderId="5" xfId="0" applyFont="1" applyFill="1" applyBorder="1" applyAlignment="1">
      <alignment horizontal="left" vertical="top"/>
    </xf>
    <xf numFmtId="49" fontId="8" fillId="7" borderId="6" xfId="0" applyNumberFormat="1" applyFont="1" applyFill="1" applyBorder="1" applyAlignment="1">
      <alignment vertical="top"/>
    </xf>
    <xf numFmtId="49" fontId="8" fillId="8" borderId="6" xfId="0" applyNumberFormat="1" applyFont="1" applyFill="1" applyBorder="1" applyAlignment="1">
      <alignment horizontal="center" vertical="top"/>
    </xf>
    <xf numFmtId="49" fontId="9" fillId="9" borderId="2" xfId="2" applyNumberFormat="1" applyFont="1" applyFill="1" applyBorder="1" applyAlignment="1" applyProtection="1">
      <alignment horizontal="left" vertical="center" wrapText="1"/>
    </xf>
    <xf numFmtId="49" fontId="9" fillId="9" borderId="0" xfId="2" applyNumberFormat="1" applyFont="1" applyFill="1" applyBorder="1" applyAlignment="1" applyProtection="1">
      <alignment horizontal="left" vertical="center" wrapText="1"/>
    </xf>
    <xf numFmtId="165" fontId="10" fillId="9" borderId="0" xfId="2" applyNumberFormat="1" applyFont="1" applyFill="1" applyBorder="1" applyAlignment="1" applyProtection="1">
      <alignment horizontal="center" vertical="center" wrapText="1"/>
    </xf>
    <xf numFmtId="49" fontId="8" fillId="0" borderId="1" xfId="0" applyNumberFormat="1" applyFont="1" applyFill="1" applyBorder="1" applyAlignment="1">
      <alignment horizontal="left" vertical="center"/>
    </xf>
    <xf numFmtId="49" fontId="8" fillId="6" borderId="1" xfId="0" applyNumberFormat="1" applyFont="1" applyFill="1" applyBorder="1" applyAlignment="1">
      <alignment horizontal="left" vertical="center"/>
    </xf>
    <xf numFmtId="49" fontId="8" fillId="6" borderId="1" xfId="0" applyNumberFormat="1" applyFont="1" applyFill="1" applyBorder="1" applyAlignment="1">
      <alignment horizontal="center" vertical="center" wrapText="1"/>
    </xf>
    <xf numFmtId="49" fontId="11" fillId="4" borderId="1" xfId="2" applyNumberFormat="1" applyFont="1" applyFill="1" applyBorder="1" applyAlignment="1" applyProtection="1">
      <alignment vertical="center"/>
    </xf>
    <xf numFmtId="49" fontId="9" fillId="9" borderId="10" xfId="2" applyNumberFormat="1" applyFont="1" applyFill="1" applyBorder="1" applyAlignment="1" applyProtection="1">
      <alignment horizontal="left" vertical="center" wrapText="1"/>
    </xf>
    <xf numFmtId="165" fontId="10" fillId="9" borderId="10" xfId="2" applyNumberFormat="1" applyFont="1" applyFill="1" applyBorder="1" applyAlignment="1" applyProtection="1">
      <alignment horizontal="center" vertical="center" wrapText="1"/>
    </xf>
    <xf numFmtId="49" fontId="8" fillId="0" borderId="9" xfId="0" applyNumberFormat="1" applyFont="1" applyFill="1" applyBorder="1" applyAlignment="1">
      <alignment horizontal="left" vertical="center"/>
    </xf>
    <xf numFmtId="49" fontId="8" fillId="6" borderId="9" xfId="0" applyNumberFormat="1" applyFont="1" applyFill="1" applyBorder="1" applyAlignment="1">
      <alignment horizontal="left" vertical="center"/>
    </xf>
    <xf numFmtId="49" fontId="9" fillId="9" borderId="0" xfId="2" applyNumberFormat="1" applyFont="1" applyFill="1" applyBorder="1" applyAlignment="1" applyProtection="1">
      <alignment horizontal="left" vertical="center"/>
    </xf>
    <xf numFmtId="165" fontId="10" fillId="9" borderId="0" xfId="2" applyNumberFormat="1" applyFont="1" applyFill="1" applyBorder="1" applyAlignment="1" applyProtection="1">
      <alignment horizontal="center" vertical="center"/>
    </xf>
    <xf numFmtId="165" fontId="10" fillId="9" borderId="0" xfId="2" applyNumberFormat="1" applyFont="1" applyFill="1" applyBorder="1" applyAlignment="1" applyProtection="1">
      <alignment vertical="top"/>
    </xf>
    <xf numFmtId="165" fontId="10" fillId="9" borderId="0" xfId="2" applyNumberFormat="1" applyFont="1" applyFill="1" applyBorder="1" applyAlignment="1" applyProtection="1">
      <alignment horizontal="left" vertical="top"/>
    </xf>
    <xf numFmtId="0" fontId="8" fillId="0" borderId="1" xfId="0" applyNumberFormat="1" applyFont="1" applyFill="1" applyBorder="1" applyAlignment="1">
      <alignment horizontal="left" vertical="center"/>
    </xf>
    <xf numFmtId="49" fontId="9" fillId="9" borderId="1" xfId="2" applyNumberFormat="1" applyFont="1" applyFill="1" applyBorder="1" applyAlignment="1" applyProtection="1">
      <alignment horizontal="left" vertical="center" wrapText="1"/>
    </xf>
    <xf numFmtId="165" fontId="10" fillId="9" borderId="1" xfId="2" applyNumberFormat="1" applyFont="1" applyFill="1" applyBorder="1" applyAlignment="1" applyProtection="1">
      <alignment horizontal="center" vertical="center" wrapText="1"/>
    </xf>
    <xf numFmtId="0" fontId="8" fillId="6" borderId="1" xfId="0" applyNumberFormat="1" applyFont="1" applyFill="1" applyBorder="1" applyAlignment="1">
      <alignment horizontal="left" vertical="center"/>
    </xf>
    <xf numFmtId="49" fontId="8" fillId="6" borderId="1" xfId="0" applyNumberFormat="1" applyFont="1" applyFill="1" applyBorder="1" applyAlignment="1">
      <alignment horizontal="center" vertical="center"/>
    </xf>
    <xf numFmtId="0" fontId="0" fillId="0" borderId="0" xfId="0" applyNumberFormat="1" applyAlignment="1">
      <alignment horizontal="left" vertical="center"/>
    </xf>
    <xf numFmtId="0" fontId="8" fillId="6" borderId="0" xfId="0" applyFont="1" applyFill="1" applyBorder="1" applyAlignment="1">
      <alignment horizontal="left" vertical="center"/>
    </xf>
    <xf numFmtId="0" fontId="8" fillId="6" borderId="0" xfId="0" applyFont="1" applyFill="1" applyBorder="1" applyAlignment="1">
      <alignment vertical="center"/>
    </xf>
    <xf numFmtId="0" fontId="3" fillId="10" borderId="0" xfId="2" applyFill="1" applyBorder="1" applyAlignment="1">
      <alignment horizontal="center" wrapText="1"/>
    </xf>
    <xf numFmtId="0" fontId="3" fillId="10" borderId="0" xfId="2" applyFill="1" applyBorder="1" applyAlignment="1">
      <alignment horizontal="center"/>
    </xf>
    <xf numFmtId="49" fontId="8" fillId="7" borderId="6" xfId="0" applyNumberFormat="1" applyFont="1" applyFill="1" applyBorder="1" applyAlignment="1">
      <alignment horizontal="center"/>
    </xf>
    <xf numFmtId="166" fontId="12" fillId="11" borderId="0" xfId="2" applyNumberFormat="1" applyFont="1" applyFill="1" applyBorder="1" applyAlignment="1">
      <alignment horizontal="center" vertical="center" wrapText="1"/>
    </xf>
    <xf numFmtId="166" fontId="3" fillId="11" borderId="0" xfId="2" applyNumberFormat="1" applyFill="1" applyAlignment="1">
      <alignment horizontal="center" vertical="center" wrapText="1"/>
    </xf>
    <xf numFmtId="166" fontId="0" fillId="11" borderId="0" xfId="2" applyNumberFormat="1" applyFont="1" applyFill="1" applyAlignment="1">
      <alignment horizontal="center" vertical="center" wrapText="1"/>
    </xf>
    <xf numFmtId="0" fontId="8" fillId="6" borderId="1" xfId="0" applyNumberFormat="1" applyFont="1" applyFill="1" applyBorder="1" applyAlignment="1">
      <alignment horizontal="center" vertical="center"/>
    </xf>
    <xf numFmtId="166" fontId="12" fillId="11" borderId="10" xfId="2" applyNumberFormat="1" applyFont="1" applyFill="1" applyBorder="1" applyAlignment="1">
      <alignment horizontal="center" vertical="center" wrapText="1"/>
    </xf>
    <xf numFmtId="166" fontId="3" fillId="11" borderId="10" xfId="2" applyNumberFormat="1" applyFill="1" applyBorder="1" applyAlignment="1">
      <alignment horizontal="center" vertical="center" wrapText="1"/>
    </xf>
    <xf numFmtId="166" fontId="0" fillId="11" borderId="10" xfId="2" applyNumberFormat="1" applyFont="1" applyFill="1" applyBorder="1" applyAlignment="1">
      <alignment horizontal="center" vertical="center" wrapText="1"/>
    </xf>
    <xf numFmtId="0" fontId="8" fillId="6" borderId="9" xfId="0" applyNumberFormat="1" applyFont="1" applyFill="1" applyBorder="1" applyAlignment="1">
      <alignment horizontal="center" vertical="center"/>
    </xf>
    <xf numFmtId="166" fontId="12" fillId="11" borderId="14" xfId="2" applyNumberFormat="1" applyFont="1" applyFill="1" applyBorder="1" applyAlignment="1">
      <alignment horizontal="center" vertical="center"/>
    </xf>
    <xf numFmtId="166" fontId="3" fillId="11" borderId="0" xfId="2" applyNumberFormat="1" applyFill="1" applyAlignment="1">
      <alignment horizontal="center" vertical="center"/>
    </xf>
    <xf numFmtId="166" fontId="0" fillId="11" borderId="0" xfId="2" applyNumberFormat="1" applyFont="1" applyFill="1" applyAlignment="1">
      <alignment horizontal="center" vertical="center"/>
    </xf>
    <xf numFmtId="0" fontId="10" fillId="6" borderId="1" xfId="0" applyNumberFormat="1" applyFont="1" applyFill="1" applyBorder="1" applyAlignment="1">
      <alignment horizontal="center" vertical="center"/>
    </xf>
    <xf numFmtId="166" fontId="12" fillId="11" borderId="14" xfId="2" applyNumberFormat="1" applyFont="1" applyFill="1" applyBorder="1" applyAlignment="1">
      <alignment horizontal="left" vertical="top"/>
    </xf>
    <xf numFmtId="166" fontId="3" fillId="11" borderId="0" xfId="2" applyNumberFormat="1" applyFill="1" applyAlignment="1">
      <alignment horizontal="center"/>
    </xf>
    <xf numFmtId="166" fontId="0" fillId="11" borderId="0" xfId="2" applyNumberFormat="1" applyFont="1" applyFill="1" applyAlignment="1">
      <alignment horizontal="center"/>
    </xf>
    <xf numFmtId="166" fontId="12" fillId="11" borderId="1" xfId="2" applyNumberFormat="1" applyFont="1" applyFill="1" applyBorder="1" applyAlignment="1">
      <alignment horizontal="center" vertical="center" wrapText="1"/>
    </xf>
    <xf numFmtId="166" fontId="3" fillId="11" borderId="1" xfId="2" applyNumberFormat="1" applyFill="1" applyBorder="1" applyAlignment="1">
      <alignment horizontal="center" vertical="center" wrapText="1"/>
    </xf>
    <xf numFmtId="166" fontId="0" fillId="11" borderId="1" xfId="2" applyNumberFormat="1" applyFont="1" applyFill="1" applyBorder="1" applyAlignment="1">
      <alignment horizontal="center" vertical="center" wrapText="1"/>
    </xf>
    <xf numFmtId="0" fontId="8" fillId="12" borderId="1" xfId="0" applyNumberFormat="1" applyFont="1" applyFill="1" applyBorder="1" applyAlignment="1">
      <alignment horizontal="center" vertical="center"/>
    </xf>
    <xf numFmtId="166" fontId="12" fillId="11" borderId="14" xfId="2"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xf>
    <xf numFmtId="166" fontId="13" fillId="11" borderId="0" xfId="2" applyNumberFormat="1" applyFont="1" applyFill="1" applyAlignment="1">
      <alignment vertical="center" wrapText="1"/>
    </xf>
    <xf numFmtId="166" fontId="13" fillId="11" borderId="15" xfId="2" applyNumberFormat="1" applyFont="1" applyFill="1" applyBorder="1" applyAlignment="1">
      <alignment vertical="center" wrapText="1"/>
    </xf>
    <xf numFmtId="0" fontId="3" fillId="7" borderId="0" xfId="2" applyFill="1" applyBorder="1" applyAlignment="1">
      <alignment horizontal="left" vertical="top"/>
    </xf>
    <xf numFmtId="1" fontId="3" fillId="10" borderId="0" xfId="2" applyNumberFormat="1" applyFill="1" applyBorder="1" applyAlignment="1">
      <alignment horizontal="center" wrapText="1"/>
    </xf>
    <xf numFmtId="2" fontId="3" fillId="10" borderId="0" xfId="2" applyNumberFormat="1" applyFill="1" applyBorder="1" applyAlignment="1">
      <alignment horizontal="center" wrapText="1"/>
    </xf>
    <xf numFmtId="1" fontId="8" fillId="7" borderId="16" xfId="0" applyNumberFormat="1" applyFont="1" applyFill="1" applyBorder="1" applyAlignment="1">
      <alignment horizontal="center"/>
    </xf>
    <xf numFmtId="2" fontId="8" fillId="7" borderId="17" xfId="0" applyNumberFormat="1" applyFont="1" applyFill="1" applyBorder="1" applyAlignment="1">
      <alignment horizontal="center"/>
    </xf>
    <xf numFmtId="167" fontId="8" fillId="7" borderId="18" xfId="0" applyNumberFormat="1" applyFont="1" applyFill="1" applyBorder="1" applyAlignment="1">
      <alignment horizontal="center"/>
    </xf>
    <xf numFmtId="167" fontId="8" fillId="7" borderId="19" xfId="0" applyNumberFormat="1" applyFont="1" applyFill="1" applyBorder="1" applyAlignment="1">
      <alignment horizontal="center"/>
    </xf>
    <xf numFmtId="166" fontId="12" fillId="11" borderId="0" xfId="2" applyNumberFormat="1" applyFont="1" applyFill="1" applyAlignment="1">
      <alignment horizontal="center" vertical="center" wrapText="1"/>
    </xf>
    <xf numFmtId="166" fontId="12" fillId="11" borderId="0" xfId="2" applyNumberFormat="1" applyFont="1" applyFill="1" applyAlignment="1">
      <alignment vertical="center" wrapText="1"/>
    </xf>
    <xf numFmtId="1" fontId="8" fillId="6" borderId="1" xfId="0" applyNumberFormat="1" applyFont="1" applyFill="1" applyBorder="1" applyAlignment="1">
      <alignment horizontal="center" vertical="center"/>
    </xf>
    <xf numFmtId="2" fontId="8" fillId="7" borderId="1" xfId="0" applyNumberFormat="1" applyFont="1" applyFill="1" applyBorder="1" applyAlignment="1">
      <alignment horizontal="center" vertical="center"/>
    </xf>
    <xf numFmtId="168" fontId="8" fillId="6" borderId="1" xfId="0" applyNumberFormat="1" applyFont="1" applyFill="1" applyBorder="1" applyAlignment="1">
      <alignment horizontal="center" vertical="center"/>
    </xf>
    <xf numFmtId="1" fontId="8" fillId="0" borderId="1" xfId="0" applyNumberFormat="1" applyFont="1" applyFill="1" applyBorder="1" applyAlignment="1">
      <alignment horizontal="center" vertical="center"/>
    </xf>
    <xf numFmtId="166" fontId="12" fillId="11" borderId="10" xfId="2" applyNumberFormat="1" applyFont="1" applyFill="1" applyBorder="1" applyAlignment="1">
      <alignment vertical="center" wrapText="1"/>
    </xf>
    <xf numFmtId="2" fontId="8" fillId="7" borderId="9" xfId="0" applyNumberFormat="1" applyFont="1" applyFill="1" applyBorder="1" applyAlignment="1">
      <alignment horizontal="center" vertical="center"/>
    </xf>
    <xf numFmtId="168" fontId="8" fillId="6" borderId="9" xfId="0" applyNumberFormat="1" applyFont="1" applyFill="1" applyBorder="1" applyAlignment="1">
      <alignment horizontal="center" vertical="center"/>
    </xf>
    <xf numFmtId="166" fontId="12" fillId="11" borderId="0" xfId="2" applyNumberFormat="1" applyFont="1" applyFill="1" applyAlignment="1">
      <alignment horizontal="center" vertical="center"/>
    </xf>
    <xf numFmtId="166" fontId="12" fillId="11" borderId="0" xfId="2" applyNumberFormat="1" applyFont="1" applyFill="1" applyAlignment="1">
      <alignment vertical="center"/>
    </xf>
    <xf numFmtId="166" fontId="12" fillId="11" borderId="0" xfId="2" applyNumberFormat="1" applyFont="1" applyFill="1"/>
    <xf numFmtId="166" fontId="12" fillId="11" borderId="1" xfId="2" applyNumberFormat="1" applyFont="1" applyFill="1" applyBorder="1" applyAlignment="1">
      <alignment vertical="center" wrapText="1"/>
    </xf>
    <xf numFmtId="1" fontId="8" fillId="0" borderId="0" xfId="0" applyNumberFormat="1" applyFont="1" applyFill="1" applyBorder="1" applyAlignment="1">
      <alignment horizontal="center" vertical="center"/>
    </xf>
    <xf numFmtId="2" fontId="8" fillId="0" borderId="0" xfId="0" applyNumberFormat="1" applyFont="1" applyFill="1" applyBorder="1" applyAlignment="1">
      <alignment horizontal="center" vertical="center"/>
    </xf>
    <xf numFmtId="49" fontId="8"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xf>
    <xf numFmtId="166" fontId="13" fillId="11" borderId="21" xfId="2" applyNumberFormat="1" applyFont="1" applyFill="1" applyBorder="1" applyAlignment="1">
      <alignment vertical="center" wrapText="1"/>
    </xf>
    <xf numFmtId="49" fontId="8" fillId="13" borderId="22" xfId="0" applyNumberFormat="1" applyFont="1" applyFill="1" applyBorder="1" applyAlignment="1">
      <alignment horizontal="left" vertical="center"/>
    </xf>
    <xf numFmtId="2" fontId="8" fillId="13" borderId="22" xfId="1" applyNumberFormat="1" applyFont="1" applyFill="1" applyBorder="1" applyAlignment="1">
      <alignment horizontal="left" vertical="center"/>
    </xf>
    <xf numFmtId="166" fontId="13" fillId="11" borderId="23" xfId="2" applyNumberFormat="1" applyFont="1" applyFill="1" applyBorder="1" applyAlignment="1">
      <alignment vertical="center" wrapText="1"/>
    </xf>
    <xf numFmtId="49" fontId="14" fillId="13" borderId="22" xfId="0" applyNumberFormat="1" applyFont="1" applyFill="1" applyBorder="1" applyAlignment="1">
      <alignment horizontal="left" vertical="center"/>
    </xf>
    <xf numFmtId="0" fontId="0" fillId="0" borderId="0" xfId="0" applyAlignment="1">
      <alignment horizontal="left" vertical="top"/>
    </xf>
    <xf numFmtId="167" fontId="8" fillId="8" borderId="24" xfId="0" applyNumberFormat="1" applyFont="1" applyFill="1" applyBorder="1" applyAlignment="1">
      <alignment horizontal="center"/>
    </xf>
    <xf numFmtId="167" fontId="8" fillId="8" borderId="1" xfId="0" applyNumberFormat="1" applyFont="1" applyFill="1" applyBorder="1" applyAlignment="1">
      <alignment horizontal="center" vertical="center"/>
    </xf>
    <xf numFmtId="167" fontId="8" fillId="8" borderId="9" xfId="0" applyNumberFormat="1" applyFont="1" applyFill="1" applyBorder="1" applyAlignment="1">
      <alignment horizontal="center" vertical="center"/>
    </xf>
    <xf numFmtId="166" fontId="12" fillId="11" borderId="0" xfId="2" applyNumberFormat="1" applyFont="1" applyFill="1" applyAlignment="1">
      <alignment horizontal="center"/>
    </xf>
    <xf numFmtId="169" fontId="8" fillId="0" borderId="0" xfId="0" applyNumberFormat="1" applyFont="1" applyFill="1" applyBorder="1" applyAlignment="1">
      <alignment horizontal="left" vertical="center"/>
    </xf>
    <xf numFmtId="0" fontId="0" fillId="0" borderId="0" xfId="0" applyFill="1" applyBorder="1" applyAlignment="1">
      <alignment horizontal="left" vertical="top"/>
    </xf>
    <xf numFmtId="167" fontId="8" fillId="12" borderId="24" xfId="0" applyNumberFormat="1" applyFont="1" applyFill="1" applyBorder="1" applyAlignment="1">
      <alignment horizontal="left" vertical="center"/>
    </xf>
    <xf numFmtId="169" fontId="8" fillId="8" borderId="24" xfId="0" applyNumberFormat="1" applyFont="1" applyFill="1" applyBorder="1" applyAlignment="1">
      <alignment horizontal="left" vertical="center"/>
    </xf>
    <xf numFmtId="49" fontId="9" fillId="9" borderId="2" xfId="2" applyNumberFormat="1" applyFont="1" applyFill="1" applyBorder="1" applyAlignment="1" applyProtection="1">
      <alignment horizontal="left" vertical="top" wrapText="1"/>
    </xf>
    <xf numFmtId="49" fontId="16" fillId="4" borderId="1" xfId="2" applyNumberFormat="1" applyFont="1" applyFill="1" applyBorder="1" applyAlignment="1" applyProtection="1">
      <alignment horizontal="left" vertical="center"/>
    </xf>
    <xf numFmtId="167" fontId="8" fillId="7" borderId="1" xfId="0" applyNumberFormat="1" applyFont="1" applyFill="1" applyBorder="1" applyAlignment="1">
      <alignment horizontal="center" vertical="center" wrapText="1"/>
    </xf>
    <xf numFmtId="0" fontId="8" fillId="7" borderId="1" xfId="0" applyNumberFormat="1" applyFont="1" applyFill="1" applyBorder="1" applyAlignment="1">
      <alignment horizontal="center" vertical="center"/>
    </xf>
    <xf numFmtId="2" fontId="8" fillId="6" borderId="1" xfId="0" applyNumberFormat="1" applyFont="1" applyFill="1" applyBorder="1" applyAlignment="1">
      <alignment horizontal="center" vertical="center"/>
    </xf>
    <xf numFmtId="170" fontId="8" fillId="13" borderId="22" xfId="0" applyNumberFormat="1" applyFont="1" applyFill="1" applyBorder="1" applyAlignment="1">
      <alignment horizontal="left" vertical="center"/>
    </xf>
    <xf numFmtId="169" fontId="8" fillId="12" borderId="24" xfId="0" applyNumberFormat="1" applyFont="1" applyFill="1" applyBorder="1" applyAlignment="1">
      <alignment horizontal="left" vertical="center"/>
    </xf>
    <xf numFmtId="49" fontId="23" fillId="6" borderId="1" xfId="0" applyNumberFormat="1" applyFont="1" applyFill="1" applyBorder="1" applyAlignment="1">
      <alignment horizontal="left" vertical="center"/>
    </xf>
    <xf numFmtId="0" fontId="23" fillId="6" borderId="1" xfId="0" applyNumberFormat="1" applyFont="1" applyFill="1" applyBorder="1" applyAlignment="1">
      <alignment horizontal="center" vertical="center"/>
    </xf>
    <xf numFmtId="0" fontId="23" fillId="6" borderId="1" xfId="0" applyNumberFormat="1" applyFont="1" applyFill="1" applyBorder="1" applyAlignment="1">
      <alignment horizontal="left" vertical="center"/>
    </xf>
    <xf numFmtId="49" fontId="23" fillId="0" borderId="1" xfId="0" applyNumberFormat="1" applyFont="1" applyFill="1" applyBorder="1" applyAlignment="1">
      <alignment horizontal="left" vertical="center"/>
    </xf>
    <xf numFmtId="49" fontId="23" fillId="6" borderId="1" xfId="0" applyNumberFormat="1" applyFont="1" applyFill="1" applyBorder="1" applyAlignment="1">
      <alignment horizontal="left" vertical="center" wrapText="1"/>
    </xf>
    <xf numFmtId="49" fontId="8" fillId="6" borderId="25" xfId="0" applyNumberFormat="1" applyFont="1" applyFill="1" applyBorder="1" applyAlignment="1">
      <alignment horizontal="center" vertical="center" wrapText="1"/>
    </xf>
    <xf numFmtId="49" fontId="8" fillId="6" borderId="1" xfId="0" applyNumberFormat="1" applyFont="1" applyFill="1" applyBorder="1" applyAlignment="1">
      <alignment horizontal="center" vertical="center"/>
    </xf>
    <xf numFmtId="0" fontId="23" fillId="6" borderId="25" xfId="0" applyNumberFormat="1" applyFont="1" applyFill="1" applyBorder="1" applyAlignment="1">
      <alignment horizontal="center" vertical="center" wrapText="1"/>
    </xf>
    <xf numFmtId="49" fontId="23" fillId="6" borderId="25" xfId="0" applyNumberFormat="1" applyFont="1" applyFill="1" applyBorder="1" applyAlignment="1">
      <alignment horizontal="center" vertical="center" wrapText="1"/>
    </xf>
    <xf numFmtId="49" fontId="28" fillId="5" borderId="0" xfId="2" applyNumberFormat="1" applyFont="1" applyFill="1" applyBorder="1" applyAlignment="1" applyProtection="1">
      <alignment horizontal="left" vertical="center" wrapText="1"/>
    </xf>
    <xf numFmtId="49" fontId="29" fillId="5" borderId="3" xfId="2" applyNumberFormat="1" applyFont="1" applyFill="1" applyBorder="1" applyAlignment="1" applyProtection="1">
      <alignment horizontal="left" vertical="center" wrapText="1"/>
    </xf>
    <xf numFmtId="165" fontId="29" fillId="5" borderId="3" xfId="2" applyNumberFormat="1" applyFont="1" applyFill="1" applyBorder="1" applyAlignment="1" applyProtection="1">
      <alignment horizontal="center" vertical="center" wrapText="1"/>
    </xf>
    <xf numFmtId="0" fontId="29" fillId="10" borderId="0" xfId="2" applyFont="1" applyFill="1" applyBorder="1" applyAlignment="1">
      <alignment horizontal="center" vertical="center" wrapText="1"/>
    </xf>
    <xf numFmtId="1" fontId="29" fillId="10" borderId="0" xfId="2" applyNumberFormat="1" applyFont="1" applyFill="1" applyBorder="1" applyAlignment="1">
      <alignment horizontal="center" vertical="center" wrapText="1"/>
    </xf>
    <xf numFmtId="2" fontId="29" fillId="10" borderId="0" xfId="2" applyNumberFormat="1" applyFont="1" applyFill="1" applyBorder="1" applyAlignment="1">
      <alignment horizontal="center" vertical="center" wrapText="1"/>
    </xf>
    <xf numFmtId="0" fontId="29" fillId="10" borderId="0" xfId="2" applyFont="1" applyFill="1" applyBorder="1" applyAlignment="1">
      <alignment horizontal="center" vertical="center"/>
    </xf>
    <xf numFmtId="0" fontId="29" fillId="0" borderId="0" xfId="2" applyFont="1" applyAlignment="1">
      <alignment horizontal="left" vertical="center"/>
    </xf>
    <xf numFmtId="49" fontId="8" fillId="6" borderId="1" xfId="0" applyNumberFormat="1" applyFont="1" applyFill="1" applyBorder="1" applyAlignment="1">
      <alignment horizontal="center" vertical="center"/>
    </xf>
    <xf numFmtId="0" fontId="8" fillId="6" borderId="7" xfId="0" applyNumberFormat="1" applyFont="1" applyFill="1" applyBorder="1" applyAlignment="1">
      <alignment horizontal="center" vertical="center"/>
    </xf>
    <xf numFmtId="0" fontId="8" fillId="6" borderId="8" xfId="0" applyNumberFormat="1" applyFont="1" applyFill="1" applyBorder="1" applyAlignment="1">
      <alignment horizontal="center" vertical="center"/>
    </xf>
    <xf numFmtId="49" fontId="8" fillId="6" borderId="7" xfId="0" applyNumberFormat="1" applyFont="1" applyFill="1" applyBorder="1" applyAlignment="1">
      <alignment horizontal="center" vertical="center"/>
    </xf>
    <xf numFmtId="49" fontId="8" fillId="6" borderId="8" xfId="0" applyNumberFormat="1" applyFont="1" applyFill="1" applyBorder="1" applyAlignment="1">
      <alignment horizontal="center" vertical="center"/>
    </xf>
    <xf numFmtId="49" fontId="8" fillId="6" borderId="9" xfId="0" applyNumberFormat="1" applyFont="1" applyFill="1" applyBorder="1" applyAlignment="1">
      <alignment horizontal="center" vertical="center"/>
    </xf>
    <xf numFmtId="0" fontId="8" fillId="6" borderId="7" xfId="0" applyNumberFormat="1" applyFont="1" applyFill="1" applyBorder="1" applyAlignment="1">
      <alignment horizontal="center" vertical="center" wrapText="1"/>
    </xf>
    <xf numFmtId="0" fontId="8" fillId="6" borderId="8" xfId="0" applyNumberFormat="1" applyFont="1" applyFill="1" applyBorder="1" applyAlignment="1">
      <alignment horizontal="center" vertical="center" wrapText="1"/>
    </xf>
    <xf numFmtId="0" fontId="8" fillId="6" borderId="9" xfId="0" applyNumberFormat="1" applyFont="1" applyFill="1" applyBorder="1" applyAlignment="1">
      <alignment horizontal="center" vertical="center" wrapText="1"/>
    </xf>
    <xf numFmtId="49" fontId="8" fillId="6" borderId="1" xfId="0" applyNumberFormat="1" applyFont="1" applyFill="1" applyBorder="1" applyAlignment="1">
      <alignment horizontal="center" vertical="center" wrapText="1"/>
    </xf>
    <xf numFmtId="49" fontId="8" fillId="6" borderId="7" xfId="0" applyNumberFormat="1" applyFont="1" applyFill="1" applyBorder="1" applyAlignment="1">
      <alignment horizontal="center" vertical="center" wrapText="1"/>
    </xf>
    <xf numFmtId="49" fontId="8" fillId="6" borderId="8" xfId="0" applyNumberFormat="1" applyFont="1" applyFill="1" applyBorder="1" applyAlignment="1">
      <alignment horizontal="center" vertical="center" wrapText="1"/>
    </xf>
    <xf numFmtId="49" fontId="8" fillId="6" borderId="9" xfId="0" applyNumberFormat="1" applyFont="1" applyFill="1" applyBorder="1" applyAlignment="1">
      <alignment horizontal="center" vertical="center" wrapText="1"/>
    </xf>
    <xf numFmtId="49" fontId="8" fillId="6" borderId="25" xfId="0" applyNumberFormat="1" applyFont="1" applyFill="1" applyBorder="1" applyAlignment="1">
      <alignment horizontal="center" vertical="center" wrapText="1"/>
    </xf>
    <xf numFmtId="49" fontId="8" fillId="6" borderId="25" xfId="0" applyNumberFormat="1" applyFont="1" applyFill="1" applyBorder="1" applyAlignment="1">
      <alignment horizontal="center" vertical="center"/>
    </xf>
    <xf numFmtId="49" fontId="15" fillId="3" borderId="2" xfId="2" applyNumberFormat="1" applyFont="1" applyFill="1" applyBorder="1" applyAlignment="1" applyProtection="1">
      <alignment horizontal="center" vertical="top" wrapText="1"/>
    </xf>
    <xf numFmtId="49" fontId="4" fillId="3" borderId="0" xfId="2" applyNumberFormat="1" applyFont="1" applyFill="1" applyBorder="1" applyAlignment="1" applyProtection="1">
      <alignment horizontal="center" vertical="top" wrapText="1"/>
    </xf>
    <xf numFmtId="49" fontId="5" fillId="4" borderId="2" xfId="2" applyNumberFormat="1" applyFont="1" applyFill="1" applyBorder="1" applyAlignment="1" applyProtection="1">
      <alignment horizontal="left" vertical="top" wrapText="1"/>
    </xf>
    <xf numFmtId="49" fontId="5" fillId="4" borderId="0" xfId="2" applyNumberFormat="1" applyFont="1" applyFill="1" applyBorder="1" applyAlignment="1" applyProtection="1">
      <alignment horizontal="left" vertical="top" wrapText="1"/>
    </xf>
    <xf numFmtId="49" fontId="7" fillId="5" borderId="4" xfId="2" applyNumberFormat="1" applyFont="1" applyFill="1" applyBorder="1" applyAlignment="1" applyProtection="1">
      <alignment horizontal="center" vertical="center" wrapText="1"/>
    </xf>
    <xf numFmtId="49" fontId="7" fillId="5" borderId="13" xfId="2" applyNumberFormat="1" applyFont="1" applyFill="1" applyBorder="1" applyAlignment="1" applyProtection="1">
      <alignment horizontal="center" vertical="center" wrapText="1"/>
    </xf>
    <xf numFmtId="166" fontId="12" fillId="11" borderId="0" xfId="2" applyNumberFormat="1" applyFont="1" applyFill="1" applyAlignment="1">
      <alignment horizontal="center"/>
    </xf>
    <xf numFmtId="166" fontId="12" fillId="11" borderId="0" xfId="2" applyNumberFormat="1" applyFont="1" applyFill="1" applyAlignment="1">
      <alignment horizontal="center" vertical="center"/>
    </xf>
    <xf numFmtId="166" fontId="12" fillId="11" borderId="11" xfId="2" applyNumberFormat="1" applyFont="1" applyFill="1" applyBorder="1" applyAlignment="1">
      <alignment horizontal="center" vertical="center" wrapText="1"/>
    </xf>
    <xf numFmtId="166" fontId="12" fillId="11" borderId="12" xfId="2" applyNumberFormat="1" applyFont="1" applyFill="1" applyBorder="1" applyAlignment="1">
      <alignment horizontal="center" vertical="center" wrapText="1"/>
    </xf>
    <xf numFmtId="166" fontId="12" fillId="11" borderId="0" xfId="2" applyNumberFormat="1" applyFont="1" applyFill="1" applyAlignment="1">
      <alignment horizontal="center" vertical="center" wrapText="1"/>
    </xf>
    <xf numFmtId="49" fontId="8" fillId="6" borderId="28" xfId="0" applyNumberFormat="1" applyFont="1" applyFill="1" applyBorder="1" applyAlignment="1">
      <alignment horizontal="center" vertical="center" wrapText="1"/>
    </xf>
    <xf numFmtId="49" fontId="8" fillId="6" borderId="29" xfId="0" applyNumberFormat="1" applyFont="1" applyFill="1" applyBorder="1" applyAlignment="1">
      <alignment horizontal="center" vertical="center" wrapText="1"/>
    </xf>
    <xf numFmtId="49" fontId="8" fillId="6" borderId="31" xfId="0" applyNumberFormat="1" applyFont="1" applyFill="1" applyBorder="1" applyAlignment="1">
      <alignment horizontal="center" vertical="center" wrapText="1"/>
    </xf>
    <xf numFmtId="49" fontId="8" fillId="6" borderId="26" xfId="0" applyNumberFormat="1" applyFont="1" applyFill="1" applyBorder="1" applyAlignment="1">
      <alignment horizontal="center" vertical="center" wrapText="1"/>
    </xf>
    <xf numFmtId="49" fontId="8" fillId="6" borderId="27" xfId="0" applyNumberFormat="1" applyFont="1" applyFill="1" applyBorder="1" applyAlignment="1">
      <alignment horizontal="center" vertical="center" wrapText="1"/>
    </xf>
    <xf numFmtId="49" fontId="8" fillId="6" borderId="30" xfId="0" applyNumberFormat="1" applyFont="1" applyFill="1" applyBorder="1" applyAlignment="1">
      <alignment horizontal="center" vertical="center" wrapText="1"/>
    </xf>
    <xf numFmtId="0" fontId="8" fillId="6" borderId="32" xfId="0" applyNumberFormat="1" applyFont="1" applyFill="1" applyBorder="1" applyAlignment="1">
      <alignment horizontal="center" vertical="center" wrapText="1"/>
    </xf>
    <xf numFmtId="166" fontId="13" fillId="11" borderId="0" xfId="2" applyNumberFormat="1" applyFont="1" applyFill="1" applyAlignment="1">
      <alignment horizontal="left" vertical="center" wrapText="1"/>
    </xf>
    <xf numFmtId="166" fontId="13" fillId="11" borderId="21" xfId="2" applyNumberFormat="1" applyFont="1" applyFill="1" applyBorder="1" applyAlignment="1">
      <alignment horizontal="left" vertical="center" wrapText="1"/>
    </xf>
    <xf numFmtId="166" fontId="13" fillId="11" borderId="15" xfId="2" applyNumberFormat="1" applyFont="1" applyFill="1" applyBorder="1" applyAlignment="1">
      <alignment horizontal="left" vertical="center" wrapText="1"/>
    </xf>
    <xf numFmtId="166" fontId="13" fillId="11" borderId="23" xfId="2" applyNumberFormat="1" applyFont="1" applyFill="1" applyBorder="1" applyAlignment="1">
      <alignment horizontal="left" vertical="center" wrapText="1"/>
    </xf>
    <xf numFmtId="49" fontId="27" fillId="3" borderId="2" xfId="2" applyNumberFormat="1" applyFont="1" applyFill="1" applyBorder="1" applyAlignment="1" applyProtection="1">
      <alignment horizontal="center" vertical="top" wrapText="1"/>
    </xf>
    <xf numFmtId="20" fontId="5" fillId="4" borderId="2" xfId="2" applyNumberFormat="1" applyFont="1" applyFill="1" applyBorder="1" applyAlignment="1" applyProtection="1">
      <alignment horizontal="left" vertical="top" wrapText="1"/>
    </xf>
    <xf numFmtId="20" fontId="5" fillId="4" borderId="0" xfId="2" applyNumberFormat="1" applyFont="1" applyFill="1" applyBorder="1" applyAlignment="1" applyProtection="1">
      <alignment horizontal="left" vertical="top" wrapText="1"/>
    </xf>
    <xf numFmtId="49" fontId="29" fillId="5" borderId="4" xfId="2" applyNumberFormat="1" applyFont="1" applyFill="1" applyBorder="1" applyAlignment="1" applyProtection="1">
      <alignment horizontal="center" vertical="center" wrapText="1"/>
    </xf>
    <xf numFmtId="49" fontId="29" fillId="5" borderId="13" xfId="2" applyNumberFormat="1" applyFont="1" applyFill="1" applyBorder="1" applyAlignment="1" applyProtection="1">
      <alignment horizontal="center" vertical="center" wrapText="1"/>
    </xf>
    <xf numFmtId="49" fontId="23" fillId="6" borderId="11" xfId="0" applyNumberFormat="1" applyFont="1" applyFill="1" applyBorder="1" applyAlignment="1">
      <alignment horizontal="left" vertical="top" wrapText="1"/>
    </xf>
    <xf numFmtId="49" fontId="8" fillId="6" borderId="12" xfId="0" applyNumberFormat="1" applyFont="1" applyFill="1" applyBorder="1" applyAlignment="1">
      <alignment horizontal="left" vertical="top" wrapText="1"/>
    </xf>
    <xf numFmtId="49" fontId="8" fillId="6" borderId="32" xfId="0" applyNumberFormat="1" applyFont="1" applyFill="1" applyBorder="1" applyAlignment="1">
      <alignment horizontal="center" vertical="center"/>
    </xf>
    <xf numFmtId="166" fontId="12" fillId="11" borderId="10" xfId="2" applyNumberFormat="1" applyFont="1" applyFill="1" applyBorder="1" applyAlignment="1">
      <alignment horizontal="center" vertical="center" wrapText="1"/>
    </xf>
    <xf numFmtId="166" fontId="12" fillId="11" borderId="20" xfId="2" applyNumberFormat="1" applyFont="1" applyFill="1" applyBorder="1" applyAlignment="1">
      <alignment horizontal="center"/>
    </xf>
    <xf numFmtId="166" fontId="12" fillId="11" borderId="1" xfId="2" applyNumberFormat="1" applyFont="1" applyFill="1" applyBorder="1" applyAlignment="1">
      <alignment horizontal="center" vertical="center" wrapText="1"/>
    </xf>
  </cellXfs>
  <cellStyles count="3">
    <cellStyle name="Excel Built-in Normal" xfId="2"/>
    <cellStyle name="Monétaire" xfId="1" builtinId="4"/>
    <cellStyle name="Normal" xfId="0" builtinId="0"/>
  </cellStyles>
  <dxfs count="0"/>
  <tableStyles count="0"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AAAAAA"/>
      <rgbColor rgb="00FFEC00"/>
      <rgbColor rgb="00EAEAEA"/>
      <rgbColor rgb="00A7A7A7"/>
      <rgbColor rgb="00EAEAEA"/>
      <rgbColor rgb="00C0C0C0"/>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showGridLines="0" topLeftCell="A37" zoomScale="85" zoomScaleNormal="85" workbookViewId="0">
      <selection activeCell="M42" sqref="M42"/>
    </sheetView>
  </sheetViews>
  <sheetFormatPr baseColWidth="10" defaultColWidth="11.42578125" defaultRowHeight="15.6" customHeight="1"/>
  <cols>
    <col min="1" max="1" width="15.85546875" style="9" customWidth="1"/>
    <col min="2" max="2" width="47.42578125" style="9" customWidth="1"/>
    <col min="3" max="3" width="33.85546875" style="9" customWidth="1"/>
    <col min="4" max="4" width="14.85546875" style="10" customWidth="1"/>
    <col min="5" max="5" width="23.140625" style="9" customWidth="1"/>
    <col min="6" max="7" width="8.42578125" style="9" customWidth="1"/>
    <col min="8" max="8" width="13.42578125" style="9" customWidth="1"/>
    <col min="9" max="9" width="11.42578125" style="11" customWidth="1"/>
    <col min="10" max="10" width="16.140625" style="12" customWidth="1"/>
    <col min="11" max="11" width="14" style="9" customWidth="1"/>
    <col min="12" max="12" width="10.140625" style="9" customWidth="1"/>
    <col min="13" max="13" width="16.85546875" style="9" customWidth="1"/>
    <col min="14" max="14" width="11.42578125" style="13"/>
    <col min="15" max="16384" width="11.42578125" style="9"/>
  </cols>
  <sheetData>
    <row r="1" spans="1:14" s="6" customFormat="1" ht="102.95" customHeight="1">
      <c r="A1" s="146" t="s">
        <v>0</v>
      </c>
      <c r="B1" s="147"/>
      <c r="C1" s="147"/>
      <c r="D1" s="147"/>
      <c r="E1" s="147"/>
      <c r="F1" s="147"/>
      <c r="G1" s="147"/>
      <c r="H1" s="147"/>
      <c r="I1" s="147"/>
      <c r="J1" s="147"/>
      <c r="K1" s="147"/>
      <c r="L1" s="147"/>
      <c r="M1" s="147"/>
    </row>
    <row r="2" spans="1:14" s="7" customFormat="1" ht="63.95" customHeight="1">
      <c r="A2" s="148" t="s">
        <v>1</v>
      </c>
      <c r="B2" s="149"/>
      <c r="C2" s="149"/>
      <c r="D2" s="149"/>
      <c r="E2" s="149"/>
      <c r="F2" s="149"/>
      <c r="G2" s="149"/>
      <c r="H2" s="149"/>
      <c r="I2" s="149"/>
      <c r="J2" s="149"/>
      <c r="K2" s="69"/>
      <c r="L2" s="69"/>
      <c r="M2" s="69"/>
    </row>
    <row r="3" spans="1:14" s="7" customFormat="1" ht="31.35" customHeight="1">
      <c r="A3" s="14" t="s">
        <v>2</v>
      </c>
      <c r="B3" s="15" t="s">
        <v>3</v>
      </c>
      <c r="C3" s="16" t="s">
        <v>4</v>
      </c>
      <c r="D3" s="150" t="s">
        <v>5</v>
      </c>
      <c r="E3" s="151"/>
      <c r="F3" s="43" t="s">
        <v>6</v>
      </c>
      <c r="G3" s="43" t="s">
        <v>7</v>
      </c>
      <c r="H3" s="44" t="s">
        <v>8</v>
      </c>
      <c r="I3" s="70" t="s">
        <v>9</v>
      </c>
      <c r="J3" s="71" t="s">
        <v>10</v>
      </c>
      <c r="K3" s="44" t="s">
        <v>11</v>
      </c>
      <c r="L3" s="44" t="s">
        <v>12</v>
      </c>
      <c r="M3" s="44" t="s">
        <v>13</v>
      </c>
    </row>
    <row r="4" spans="1:14" s="8" customFormat="1" ht="15.6" customHeight="1">
      <c r="B4" s="17"/>
      <c r="C4" s="18"/>
      <c r="D4" s="19" t="s">
        <v>14</v>
      </c>
      <c r="E4" s="19" t="s">
        <v>15</v>
      </c>
      <c r="F4" s="45"/>
      <c r="G4" s="45"/>
      <c r="H4" s="45"/>
      <c r="I4" s="72"/>
      <c r="J4" s="73"/>
      <c r="K4" s="74"/>
      <c r="L4" s="75"/>
      <c r="M4" s="99"/>
      <c r="N4" s="98"/>
    </row>
    <row r="5" spans="1:14" s="8" customFormat="1" ht="33" customHeight="1">
      <c r="A5" s="107" t="s">
        <v>16</v>
      </c>
      <c r="B5" s="31" t="s">
        <v>17</v>
      </c>
      <c r="C5" s="33"/>
      <c r="D5" s="34"/>
      <c r="E5" s="58"/>
      <c r="F5" s="59"/>
      <c r="G5" s="60"/>
      <c r="H5" s="59"/>
      <c r="I5" s="152"/>
      <c r="J5" s="152"/>
      <c r="K5" s="87"/>
      <c r="L5" s="87"/>
      <c r="M5" s="102"/>
      <c r="N5" s="98"/>
    </row>
    <row r="6" spans="1:14" s="8" customFormat="1" ht="33" customHeight="1">
      <c r="A6" s="108" t="s">
        <v>18</v>
      </c>
      <c r="B6" s="26" t="s">
        <v>19</v>
      </c>
      <c r="C6" s="140" t="s">
        <v>20</v>
      </c>
      <c r="D6" s="131" t="s">
        <v>21</v>
      </c>
      <c r="E6" s="140" t="s">
        <v>22</v>
      </c>
      <c r="F6" s="49">
        <v>210</v>
      </c>
      <c r="G6" s="49">
        <v>85</v>
      </c>
      <c r="H6" s="49" t="s">
        <v>23</v>
      </c>
      <c r="I6" s="111">
        <f>SUM(F6*G6/10000)</f>
        <v>1.7849999999999999</v>
      </c>
      <c r="J6" s="79"/>
      <c r="K6" s="80">
        <f>I6*J6</f>
        <v>0</v>
      </c>
      <c r="L6" s="80">
        <f>0.2*K6</f>
        <v>0</v>
      </c>
      <c r="M6" s="100">
        <f>K6+L6</f>
        <v>0</v>
      </c>
      <c r="N6" s="98"/>
    </row>
    <row r="7" spans="1:14" s="8" customFormat="1" ht="33" customHeight="1">
      <c r="A7" s="23" t="s">
        <v>24</v>
      </c>
      <c r="B7" s="26" t="s">
        <v>25</v>
      </c>
      <c r="C7" s="131"/>
      <c r="D7" s="131"/>
      <c r="E7" s="140"/>
      <c r="F7" s="49">
        <v>135</v>
      </c>
      <c r="G7" s="49">
        <v>50</v>
      </c>
      <c r="H7" s="49" t="s">
        <v>23</v>
      </c>
      <c r="I7" s="111">
        <f t="shared" ref="I7" si="0">SUM(F7*G7/10000)</f>
        <v>0.67500000000000004</v>
      </c>
      <c r="J7" s="79"/>
      <c r="K7" s="80">
        <f>I7*J7</f>
        <v>0</v>
      </c>
      <c r="L7" s="80">
        <f t="shared" ref="L7:L8" si="1">0.2*K7</f>
        <v>0</v>
      </c>
      <c r="M7" s="100">
        <f t="shared" ref="M7:M8" si="2">K7+L7</f>
        <v>0</v>
      </c>
      <c r="N7" s="98"/>
    </row>
    <row r="8" spans="1:14" s="8" customFormat="1" ht="33" customHeight="1">
      <c r="A8" s="23" t="s">
        <v>26</v>
      </c>
      <c r="B8" s="26" t="s">
        <v>27</v>
      </c>
      <c r="C8" s="131"/>
      <c r="D8" s="131"/>
      <c r="E8" s="140"/>
      <c r="F8" s="49">
        <v>100</v>
      </c>
      <c r="G8" s="49">
        <v>50</v>
      </c>
      <c r="H8" s="49" t="s">
        <v>28</v>
      </c>
      <c r="I8" s="78">
        <v>6</v>
      </c>
      <c r="J8" s="79"/>
      <c r="K8" s="80">
        <f>I8*J8</f>
        <v>0</v>
      </c>
      <c r="L8" s="80">
        <f t="shared" si="1"/>
        <v>0</v>
      </c>
      <c r="M8" s="100">
        <f t="shared" si="2"/>
        <v>0</v>
      </c>
      <c r="N8" s="98"/>
    </row>
    <row r="9" spans="1:14" s="8" customFormat="1" ht="33" customHeight="1">
      <c r="A9" s="20" t="s">
        <v>29</v>
      </c>
      <c r="B9" s="21" t="s">
        <v>30</v>
      </c>
      <c r="C9" s="22"/>
      <c r="D9" s="22"/>
      <c r="E9" s="46"/>
      <c r="F9" s="47"/>
      <c r="G9" s="48"/>
      <c r="H9" s="47"/>
      <c r="I9" s="156"/>
      <c r="J9" s="156"/>
      <c r="K9" s="77"/>
      <c r="L9" s="77"/>
      <c r="M9" s="76"/>
      <c r="N9" s="98" t="s">
        <v>31</v>
      </c>
    </row>
    <row r="10" spans="1:14" s="7" customFormat="1" ht="33" customHeight="1">
      <c r="A10" s="23" t="s">
        <v>32</v>
      </c>
      <c r="B10" s="26" t="s">
        <v>33</v>
      </c>
      <c r="C10" s="141" t="s">
        <v>34</v>
      </c>
      <c r="D10" s="132" t="s">
        <v>21</v>
      </c>
      <c r="E10" s="141" t="s">
        <v>22</v>
      </c>
      <c r="F10" s="49">
        <v>170</v>
      </c>
      <c r="G10" s="49">
        <v>100</v>
      </c>
      <c r="H10" s="49" t="s">
        <v>28</v>
      </c>
      <c r="I10" s="81">
        <v>1</v>
      </c>
      <c r="J10" s="79"/>
      <c r="K10" s="80">
        <f t="shared" ref="K10:K14" si="3">I10*J10</f>
        <v>0</v>
      </c>
      <c r="L10" s="80">
        <f t="shared" ref="L10:L17" si="4">0.2*K10</f>
        <v>0</v>
      </c>
      <c r="M10" s="100">
        <f t="shared" ref="M10:M17" si="5">K10+L10</f>
        <v>0</v>
      </c>
    </row>
    <row r="11" spans="1:14" s="7" customFormat="1" ht="33" customHeight="1">
      <c r="A11" s="23" t="s">
        <v>35</v>
      </c>
      <c r="B11" s="26" t="s">
        <v>36</v>
      </c>
      <c r="C11" s="142"/>
      <c r="D11" s="133"/>
      <c r="E11" s="142"/>
      <c r="F11" s="49">
        <v>145</v>
      </c>
      <c r="G11" s="49">
        <v>90</v>
      </c>
      <c r="H11" s="49" t="s">
        <v>28</v>
      </c>
      <c r="I11" s="81">
        <v>6</v>
      </c>
      <c r="J11" s="79"/>
      <c r="K11" s="80">
        <f t="shared" si="3"/>
        <v>0</v>
      </c>
      <c r="L11" s="80">
        <f t="shared" si="4"/>
        <v>0</v>
      </c>
      <c r="M11" s="100">
        <f t="shared" si="5"/>
        <v>0</v>
      </c>
    </row>
    <row r="12" spans="1:14" s="7" customFormat="1" ht="33" customHeight="1">
      <c r="A12" s="23" t="s">
        <v>37</v>
      </c>
      <c r="B12" s="26" t="s">
        <v>38</v>
      </c>
      <c r="C12" s="142"/>
      <c r="D12" s="133"/>
      <c r="E12" s="142"/>
      <c r="F12" s="49">
        <v>65</v>
      </c>
      <c r="G12" s="49">
        <v>130</v>
      </c>
      <c r="H12" s="49" t="s">
        <v>28</v>
      </c>
      <c r="I12" s="81">
        <v>4</v>
      </c>
      <c r="J12" s="79"/>
      <c r="K12" s="80">
        <f t="shared" si="3"/>
        <v>0</v>
      </c>
      <c r="L12" s="80">
        <f t="shared" si="4"/>
        <v>0</v>
      </c>
      <c r="M12" s="100">
        <f t="shared" si="5"/>
        <v>0</v>
      </c>
    </row>
    <row r="13" spans="1:14" s="7" customFormat="1" ht="33" customHeight="1">
      <c r="A13" s="23" t="s">
        <v>127</v>
      </c>
      <c r="B13" s="26" t="s">
        <v>39</v>
      </c>
      <c r="C13" s="142"/>
      <c r="D13" s="133"/>
      <c r="E13" s="142"/>
      <c r="F13" s="49">
        <v>250</v>
      </c>
      <c r="G13" s="49">
        <v>70</v>
      </c>
      <c r="H13" s="49" t="s">
        <v>28</v>
      </c>
      <c r="I13" s="81">
        <v>5</v>
      </c>
      <c r="J13" s="79"/>
      <c r="K13" s="80">
        <f t="shared" si="3"/>
        <v>0</v>
      </c>
      <c r="L13" s="80">
        <f t="shared" si="4"/>
        <v>0</v>
      </c>
      <c r="M13" s="100">
        <f t="shared" si="5"/>
        <v>0</v>
      </c>
    </row>
    <row r="14" spans="1:14" s="8" customFormat="1" ht="30" customHeight="1">
      <c r="A14" s="23" t="s">
        <v>40</v>
      </c>
      <c r="B14" s="24" t="s">
        <v>41</v>
      </c>
      <c r="C14" s="25" t="s">
        <v>42</v>
      </c>
      <c r="D14" s="120" t="s">
        <v>43</v>
      </c>
      <c r="E14" s="142"/>
      <c r="F14" s="49">
        <v>8</v>
      </c>
      <c r="G14" s="49">
        <v>8</v>
      </c>
      <c r="H14" s="49" t="s">
        <v>28</v>
      </c>
      <c r="I14" s="78">
        <v>10</v>
      </c>
      <c r="J14" s="79"/>
      <c r="K14" s="80">
        <f t="shared" si="3"/>
        <v>0</v>
      </c>
      <c r="L14" s="80">
        <f t="shared" si="4"/>
        <v>0</v>
      </c>
      <c r="M14" s="100">
        <f t="shared" si="5"/>
        <v>0</v>
      </c>
      <c r="N14" s="98"/>
    </row>
    <row r="15" spans="1:14" s="7" customFormat="1" ht="33" customHeight="1">
      <c r="A15" s="23" t="s">
        <v>44</v>
      </c>
      <c r="B15" s="26" t="s">
        <v>45</v>
      </c>
      <c r="C15" s="141" t="s">
        <v>34</v>
      </c>
      <c r="D15" s="134" t="s">
        <v>21</v>
      </c>
      <c r="E15" s="142"/>
      <c r="F15" s="49">
        <v>40</v>
      </c>
      <c r="G15" s="49">
        <v>20</v>
      </c>
      <c r="H15" s="49" t="s">
        <v>28</v>
      </c>
      <c r="I15" s="81">
        <v>5</v>
      </c>
      <c r="J15" s="79"/>
      <c r="K15" s="80">
        <f t="shared" ref="K15:K17" si="6">I15*J15</f>
        <v>0</v>
      </c>
      <c r="L15" s="80">
        <f t="shared" si="4"/>
        <v>0</v>
      </c>
      <c r="M15" s="100">
        <f t="shared" si="5"/>
        <v>0</v>
      </c>
    </row>
    <row r="16" spans="1:14" s="7" customFormat="1" ht="33" customHeight="1">
      <c r="A16" s="23" t="s">
        <v>46</v>
      </c>
      <c r="B16" s="26" t="s">
        <v>47</v>
      </c>
      <c r="C16" s="142"/>
      <c r="D16" s="135"/>
      <c r="E16" s="142"/>
      <c r="F16" s="49">
        <v>30</v>
      </c>
      <c r="G16" s="49">
        <v>10</v>
      </c>
      <c r="H16" s="49" t="s">
        <v>28</v>
      </c>
      <c r="I16" s="81">
        <v>10</v>
      </c>
      <c r="J16" s="79"/>
      <c r="K16" s="80">
        <f t="shared" si="6"/>
        <v>0</v>
      </c>
      <c r="L16" s="80">
        <f t="shared" si="4"/>
        <v>0</v>
      </c>
      <c r="M16" s="100">
        <f t="shared" si="5"/>
        <v>0</v>
      </c>
    </row>
    <row r="17" spans="1:14" s="8" customFormat="1" ht="30" customHeight="1">
      <c r="A17" s="23" t="s">
        <v>48</v>
      </c>
      <c r="B17" s="24" t="s">
        <v>49</v>
      </c>
      <c r="C17" s="143"/>
      <c r="D17" s="136"/>
      <c r="E17" s="143"/>
      <c r="F17" s="49">
        <v>8</v>
      </c>
      <c r="G17" s="49">
        <v>8</v>
      </c>
      <c r="H17" s="49" t="s">
        <v>28</v>
      </c>
      <c r="I17" s="78">
        <v>10</v>
      </c>
      <c r="J17" s="79"/>
      <c r="K17" s="80">
        <f t="shared" si="6"/>
        <v>0</v>
      </c>
      <c r="L17" s="80">
        <f t="shared" si="4"/>
        <v>0</v>
      </c>
      <c r="M17" s="100">
        <f t="shared" si="5"/>
        <v>0</v>
      </c>
      <c r="N17" s="98"/>
    </row>
    <row r="18" spans="1:14" s="8" customFormat="1" ht="33" customHeight="1">
      <c r="A18" s="20" t="s">
        <v>50</v>
      </c>
      <c r="B18" s="21" t="s">
        <v>51</v>
      </c>
      <c r="C18" s="22"/>
      <c r="D18" s="22"/>
      <c r="E18" s="46"/>
      <c r="F18" s="47"/>
      <c r="G18" s="48"/>
      <c r="H18" s="47"/>
      <c r="I18" s="156"/>
      <c r="J18" s="156"/>
      <c r="K18" s="77"/>
      <c r="L18" s="77"/>
      <c r="M18" s="76"/>
      <c r="N18" s="98"/>
    </row>
    <row r="19" spans="1:14" s="8" customFormat="1" ht="45.95" customHeight="1">
      <c r="A19" s="23" t="s">
        <v>52</v>
      </c>
      <c r="B19" s="24" t="s">
        <v>53</v>
      </c>
      <c r="C19" s="109" t="s">
        <v>54</v>
      </c>
      <c r="D19" s="121" t="s">
        <v>141</v>
      </c>
      <c r="E19" s="122" t="s">
        <v>142</v>
      </c>
      <c r="F19" s="49">
        <v>60</v>
      </c>
      <c r="G19" s="49">
        <v>300</v>
      </c>
      <c r="H19" s="49" t="s">
        <v>28</v>
      </c>
      <c r="I19" s="81">
        <v>16</v>
      </c>
      <c r="J19" s="79"/>
      <c r="K19" s="80">
        <f>I19*J19</f>
        <v>0</v>
      </c>
      <c r="L19" s="80">
        <f>0.2*K19</f>
        <v>0</v>
      </c>
      <c r="M19" s="100">
        <f>K19+L19</f>
        <v>0</v>
      </c>
      <c r="N19" s="98"/>
    </row>
    <row r="20" spans="1:14" s="8" customFormat="1" ht="33" customHeight="1">
      <c r="A20" s="20" t="s">
        <v>55</v>
      </c>
      <c r="B20" s="31" t="s">
        <v>56</v>
      </c>
      <c r="C20" s="32"/>
      <c r="D20" s="32"/>
      <c r="E20" s="54"/>
      <c r="F20" s="55"/>
      <c r="G20" s="56"/>
      <c r="H20" s="55"/>
      <c r="I20" s="153"/>
      <c r="J20" s="153"/>
      <c r="K20" s="86"/>
      <c r="L20" s="86"/>
      <c r="M20" s="85"/>
      <c r="N20" s="98"/>
    </row>
    <row r="21" spans="1:14" s="8" customFormat="1" ht="33" customHeight="1">
      <c r="A21" s="23" t="s">
        <v>57</v>
      </c>
      <c r="B21" s="24" t="s">
        <v>58</v>
      </c>
      <c r="C21" s="25" t="s">
        <v>59</v>
      </c>
      <c r="D21" s="49" t="s">
        <v>43</v>
      </c>
      <c r="E21" s="25" t="s">
        <v>22</v>
      </c>
      <c r="F21" s="49">
        <v>65</v>
      </c>
      <c r="G21" s="49">
        <v>55</v>
      </c>
      <c r="H21" s="49" t="s">
        <v>28</v>
      </c>
      <c r="I21" s="78">
        <v>8</v>
      </c>
      <c r="J21" s="79"/>
      <c r="K21" s="80">
        <f t="shared" ref="K21" si="7">I21*J21</f>
        <v>0</v>
      </c>
      <c r="L21" s="80">
        <f>0.2*K21</f>
        <v>0</v>
      </c>
      <c r="M21" s="100">
        <f>K21+L21</f>
        <v>0</v>
      </c>
      <c r="N21" s="98"/>
    </row>
    <row r="22" spans="1:14" s="8" customFormat="1" ht="33" customHeight="1">
      <c r="A22" s="36" t="s">
        <v>60</v>
      </c>
      <c r="B22" s="36" t="s">
        <v>61</v>
      </c>
      <c r="C22" s="37"/>
      <c r="D22" s="37"/>
      <c r="E22" s="61"/>
      <c r="F22" s="62"/>
      <c r="G22" s="63"/>
      <c r="H22" s="62"/>
      <c r="I22" s="154"/>
      <c r="J22" s="155"/>
      <c r="K22" s="88"/>
      <c r="L22" s="88"/>
      <c r="M22" s="61"/>
      <c r="N22" s="98"/>
    </row>
    <row r="23" spans="1:14" s="7" customFormat="1" ht="33" customHeight="1">
      <c r="A23" s="38" t="s">
        <v>62</v>
      </c>
      <c r="B23" s="24" t="s">
        <v>63</v>
      </c>
      <c r="C23" s="144" t="s">
        <v>61</v>
      </c>
      <c r="D23" s="145" t="s">
        <v>43</v>
      </c>
      <c r="E23" s="144" t="s">
        <v>22</v>
      </c>
      <c r="F23" s="110">
        <v>135</v>
      </c>
      <c r="G23" s="110">
        <v>85</v>
      </c>
      <c r="H23" s="49" t="s">
        <v>23</v>
      </c>
      <c r="I23" s="111">
        <f t="shared" ref="I23:I28" si="8">SUM(F23*G23/10000)</f>
        <v>1.1475</v>
      </c>
      <c r="J23" s="79"/>
      <c r="K23" s="80">
        <f t="shared" ref="K23:K28" si="9">I23*J23</f>
        <v>0</v>
      </c>
      <c r="L23" s="80">
        <f t="shared" ref="L23:L28" si="10">0.2*K23</f>
        <v>0</v>
      </c>
      <c r="M23" s="100">
        <f t="shared" ref="M23:M28" si="11">K23+L23</f>
        <v>0</v>
      </c>
    </row>
    <row r="24" spans="1:14" s="7" customFormat="1" ht="33" customHeight="1">
      <c r="A24" s="38" t="s">
        <v>64</v>
      </c>
      <c r="B24" s="114" t="s">
        <v>134</v>
      </c>
      <c r="C24" s="144"/>
      <c r="D24" s="145"/>
      <c r="E24" s="144"/>
      <c r="F24" s="110">
        <v>25</v>
      </c>
      <c r="G24" s="110">
        <v>35</v>
      </c>
      <c r="H24" s="49" t="s">
        <v>23</v>
      </c>
      <c r="I24" s="111">
        <f t="shared" si="8"/>
        <v>8.7499999999999994E-2</v>
      </c>
      <c r="J24" s="79"/>
      <c r="K24" s="80">
        <f t="shared" si="9"/>
        <v>0</v>
      </c>
      <c r="L24" s="80">
        <f t="shared" si="10"/>
        <v>0</v>
      </c>
      <c r="M24" s="100">
        <f t="shared" si="11"/>
        <v>0</v>
      </c>
    </row>
    <row r="25" spans="1:14" s="7" customFormat="1" ht="33" customHeight="1">
      <c r="A25" s="116" t="s">
        <v>65</v>
      </c>
      <c r="B25" s="114" t="s">
        <v>133</v>
      </c>
      <c r="C25" s="144"/>
      <c r="D25" s="145"/>
      <c r="E25" s="144"/>
      <c r="F25" s="110">
        <v>18</v>
      </c>
      <c r="G25" s="110">
        <v>25</v>
      </c>
      <c r="H25" s="115" t="s">
        <v>28</v>
      </c>
      <c r="I25" s="78">
        <v>10</v>
      </c>
      <c r="J25" s="79"/>
      <c r="K25" s="80">
        <f t="shared" si="9"/>
        <v>0</v>
      </c>
      <c r="L25" s="80">
        <f t="shared" si="10"/>
        <v>0</v>
      </c>
      <c r="M25" s="100">
        <f t="shared" si="11"/>
        <v>0</v>
      </c>
    </row>
    <row r="26" spans="1:14" s="7" customFormat="1" ht="33" customHeight="1">
      <c r="A26" s="38" t="s">
        <v>66</v>
      </c>
      <c r="B26" s="24" t="s">
        <v>67</v>
      </c>
      <c r="C26" s="144"/>
      <c r="D26" s="145"/>
      <c r="E26" s="144"/>
      <c r="F26" s="110">
        <v>150</v>
      </c>
      <c r="G26" s="110">
        <v>250</v>
      </c>
      <c r="H26" s="49" t="s">
        <v>23</v>
      </c>
      <c r="I26" s="111">
        <f t="shared" si="8"/>
        <v>3.75</v>
      </c>
      <c r="J26" s="79"/>
      <c r="K26" s="80">
        <f t="shared" si="9"/>
        <v>0</v>
      </c>
      <c r="L26" s="80">
        <f t="shared" si="10"/>
        <v>0</v>
      </c>
      <c r="M26" s="100">
        <f t="shared" si="11"/>
        <v>0</v>
      </c>
    </row>
    <row r="27" spans="1:14" s="7" customFormat="1" ht="33" customHeight="1">
      <c r="A27" s="38" t="s">
        <v>68</v>
      </c>
      <c r="B27" s="24" t="s">
        <v>69</v>
      </c>
      <c r="C27" s="144"/>
      <c r="D27" s="145"/>
      <c r="E27" s="144"/>
      <c r="F27" s="110">
        <v>200</v>
      </c>
      <c r="G27" s="110">
        <v>250</v>
      </c>
      <c r="H27" s="49" t="s">
        <v>23</v>
      </c>
      <c r="I27" s="111">
        <f t="shared" si="8"/>
        <v>5</v>
      </c>
      <c r="J27" s="79"/>
      <c r="K27" s="80">
        <f t="shared" si="9"/>
        <v>0</v>
      </c>
      <c r="L27" s="80">
        <f t="shared" si="10"/>
        <v>0</v>
      </c>
      <c r="M27" s="100">
        <f t="shared" si="11"/>
        <v>0</v>
      </c>
    </row>
    <row r="28" spans="1:14" s="7" customFormat="1" ht="33" customHeight="1">
      <c r="A28" s="38" t="s">
        <v>131</v>
      </c>
      <c r="B28" s="24" t="s">
        <v>132</v>
      </c>
      <c r="C28" s="144"/>
      <c r="D28" s="145"/>
      <c r="E28" s="144"/>
      <c r="F28" s="110">
        <v>280</v>
      </c>
      <c r="G28" s="110">
        <v>350</v>
      </c>
      <c r="H28" s="49" t="s">
        <v>23</v>
      </c>
      <c r="I28" s="111">
        <f t="shared" si="8"/>
        <v>9.8000000000000007</v>
      </c>
      <c r="J28" s="79"/>
      <c r="K28" s="80">
        <f t="shared" si="9"/>
        <v>0</v>
      </c>
      <c r="L28" s="80">
        <f t="shared" si="10"/>
        <v>0</v>
      </c>
      <c r="M28" s="100">
        <f t="shared" si="11"/>
        <v>0</v>
      </c>
    </row>
    <row r="29" spans="1:14" s="8" customFormat="1" ht="33" customHeight="1">
      <c r="A29" s="20" t="s">
        <v>70</v>
      </c>
      <c r="B29" s="31" t="s">
        <v>71</v>
      </c>
      <c r="C29" s="32"/>
      <c r="D29" s="32"/>
      <c r="E29" s="54"/>
      <c r="F29" s="55"/>
      <c r="G29" s="56"/>
      <c r="H29" s="55"/>
      <c r="I29" s="153"/>
      <c r="J29" s="153"/>
      <c r="K29" s="86"/>
      <c r="L29" s="86"/>
      <c r="M29" s="85"/>
      <c r="N29" s="98"/>
    </row>
    <row r="30" spans="1:14" s="8" customFormat="1" ht="33" customHeight="1">
      <c r="A30" s="23" t="s">
        <v>72</v>
      </c>
      <c r="B30" s="24" t="s">
        <v>73</v>
      </c>
      <c r="C30" s="141" t="s">
        <v>71</v>
      </c>
      <c r="D30" s="137" t="s">
        <v>74</v>
      </c>
      <c r="E30" s="141" t="s">
        <v>22</v>
      </c>
      <c r="F30" s="49">
        <v>18</v>
      </c>
      <c r="G30" s="49">
        <v>12</v>
      </c>
      <c r="H30" s="49" t="s">
        <v>28</v>
      </c>
      <c r="I30" s="78">
        <v>90</v>
      </c>
      <c r="J30" s="79"/>
      <c r="K30" s="80">
        <f>I30*J30</f>
        <v>0</v>
      </c>
      <c r="L30" s="80">
        <f t="shared" ref="L30:L34" si="12">0.2*K30</f>
        <v>0</v>
      </c>
      <c r="M30" s="100">
        <f t="shared" ref="M30:M34" si="13">K30+L30</f>
        <v>0</v>
      </c>
      <c r="N30" s="98"/>
    </row>
    <row r="31" spans="1:14" s="8" customFormat="1" ht="33" customHeight="1">
      <c r="A31" s="23" t="s">
        <v>75</v>
      </c>
      <c r="B31" s="24" t="s">
        <v>76</v>
      </c>
      <c r="C31" s="142"/>
      <c r="D31" s="138"/>
      <c r="E31" s="142"/>
      <c r="F31" s="49">
        <v>18</v>
      </c>
      <c r="G31" s="49">
        <v>30</v>
      </c>
      <c r="H31" s="49" t="s">
        <v>28</v>
      </c>
      <c r="I31" s="78">
        <v>35</v>
      </c>
      <c r="J31" s="79"/>
      <c r="K31" s="80">
        <f t="shared" ref="K31:K34" si="14">I31*J31</f>
        <v>0</v>
      </c>
      <c r="L31" s="80">
        <f t="shared" si="12"/>
        <v>0</v>
      </c>
      <c r="M31" s="100">
        <f t="shared" si="13"/>
        <v>0</v>
      </c>
      <c r="N31" s="98"/>
    </row>
    <row r="32" spans="1:14" s="8" customFormat="1" ht="33" customHeight="1">
      <c r="A32" s="23" t="s">
        <v>77</v>
      </c>
      <c r="B32" s="24" t="s">
        <v>78</v>
      </c>
      <c r="C32" s="142"/>
      <c r="D32" s="138"/>
      <c r="E32" s="142"/>
      <c r="F32" s="49">
        <v>52</v>
      </c>
      <c r="G32" s="49">
        <v>20</v>
      </c>
      <c r="H32" s="49" t="s">
        <v>28</v>
      </c>
      <c r="I32" s="78">
        <v>8</v>
      </c>
      <c r="J32" s="79"/>
      <c r="K32" s="80">
        <f t="shared" si="14"/>
        <v>0</v>
      </c>
      <c r="L32" s="80">
        <f t="shared" si="12"/>
        <v>0</v>
      </c>
      <c r="M32" s="100">
        <f t="shared" si="13"/>
        <v>0</v>
      </c>
      <c r="N32" s="98"/>
    </row>
    <row r="33" spans="1:14" s="8" customFormat="1" ht="33" customHeight="1">
      <c r="A33" s="23" t="s">
        <v>79</v>
      </c>
      <c r="B33" s="24" t="s">
        <v>80</v>
      </c>
      <c r="C33" s="142"/>
      <c r="D33" s="138"/>
      <c r="E33" s="142"/>
      <c r="F33" s="49">
        <v>18</v>
      </c>
      <c r="G33" s="49">
        <v>30</v>
      </c>
      <c r="H33" s="49" t="s">
        <v>28</v>
      </c>
      <c r="I33" s="78">
        <v>10</v>
      </c>
      <c r="J33" s="79"/>
      <c r="K33" s="80">
        <f t="shared" si="14"/>
        <v>0</v>
      </c>
      <c r="L33" s="80">
        <f t="shared" si="12"/>
        <v>0</v>
      </c>
      <c r="M33" s="100">
        <f t="shared" si="13"/>
        <v>0</v>
      </c>
      <c r="N33" s="98"/>
    </row>
    <row r="34" spans="1:14" s="8" customFormat="1" ht="33" customHeight="1">
      <c r="A34" s="23" t="s">
        <v>81</v>
      </c>
      <c r="B34" s="24" t="s">
        <v>82</v>
      </c>
      <c r="C34" s="143"/>
      <c r="D34" s="139"/>
      <c r="E34" s="143"/>
      <c r="F34" s="49">
        <v>6</v>
      </c>
      <c r="G34" s="49">
        <v>6</v>
      </c>
      <c r="H34" s="49" t="s">
        <v>28</v>
      </c>
      <c r="I34" s="78">
        <v>35</v>
      </c>
      <c r="J34" s="79"/>
      <c r="K34" s="80">
        <f t="shared" si="14"/>
        <v>0</v>
      </c>
      <c r="L34" s="80">
        <f t="shared" si="12"/>
        <v>0</v>
      </c>
      <c r="M34" s="100">
        <f t="shared" si="13"/>
        <v>0</v>
      </c>
      <c r="N34" s="98"/>
    </row>
    <row r="35" spans="1:14" s="8" customFormat="1" ht="33" customHeight="1">
      <c r="A35" s="20" t="s">
        <v>83</v>
      </c>
      <c r="B35" s="21" t="s">
        <v>84</v>
      </c>
      <c r="C35" s="32"/>
      <c r="D35" s="32"/>
      <c r="E35" s="54"/>
      <c r="F35" s="55"/>
      <c r="G35" s="56"/>
      <c r="H35" s="55"/>
      <c r="I35" s="153"/>
      <c r="J35" s="153"/>
      <c r="K35" s="86"/>
      <c r="L35" s="86"/>
      <c r="M35" s="85"/>
      <c r="N35" s="98"/>
    </row>
    <row r="36" spans="1:14" s="8" customFormat="1" ht="33" customHeight="1">
      <c r="A36" s="23" t="s">
        <v>85</v>
      </c>
      <c r="B36" s="114" t="s">
        <v>137</v>
      </c>
      <c r="C36" s="160" t="s">
        <v>84</v>
      </c>
      <c r="D36" s="137" t="s">
        <v>86</v>
      </c>
      <c r="E36" s="157" t="s">
        <v>87</v>
      </c>
      <c r="F36" s="49">
        <v>15</v>
      </c>
      <c r="G36" s="49">
        <v>40</v>
      </c>
      <c r="H36" s="49" t="s">
        <v>28</v>
      </c>
      <c r="I36" s="78">
        <v>4</v>
      </c>
      <c r="J36" s="79"/>
      <c r="K36" s="80">
        <f>I36*J36</f>
        <v>0</v>
      </c>
      <c r="L36" s="80">
        <f t="shared" ref="L36:L38" si="15">0.2*K36</f>
        <v>0</v>
      </c>
      <c r="M36" s="100">
        <f t="shared" ref="M36:M38" si="16">K36+L36</f>
        <v>0</v>
      </c>
      <c r="N36" s="98"/>
    </row>
    <row r="37" spans="1:14" s="8" customFormat="1" ht="33" customHeight="1">
      <c r="A37" s="23" t="s">
        <v>88</v>
      </c>
      <c r="B37" s="114" t="s">
        <v>135</v>
      </c>
      <c r="C37" s="161"/>
      <c r="D37" s="138"/>
      <c r="E37" s="158"/>
      <c r="F37" s="49">
        <v>15</v>
      </c>
      <c r="G37" s="49">
        <v>30</v>
      </c>
      <c r="H37" s="49" t="s">
        <v>28</v>
      </c>
      <c r="I37" s="78">
        <v>5</v>
      </c>
      <c r="J37" s="79"/>
      <c r="K37" s="80">
        <f>I37*J37</f>
        <v>0</v>
      </c>
      <c r="L37" s="80">
        <f t="shared" si="15"/>
        <v>0</v>
      </c>
      <c r="M37" s="100">
        <f t="shared" si="16"/>
        <v>0</v>
      </c>
      <c r="N37" s="98"/>
    </row>
    <row r="38" spans="1:14" s="8" customFormat="1" ht="33" customHeight="1">
      <c r="A38" s="117" t="s">
        <v>136</v>
      </c>
      <c r="B38" s="114" t="s">
        <v>138</v>
      </c>
      <c r="C38" s="162"/>
      <c r="D38" s="163"/>
      <c r="E38" s="159"/>
      <c r="F38" s="49">
        <v>15</v>
      </c>
      <c r="G38" s="49">
        <v>12</v>
      </c>
      <c r="H38" s="49" t="s">
        <v>28</v>
      </c>
      <c r="I38" s="78">
        <v>7</v>
      </c>
      <c r="J38" s="79"/>
      <c r="K38" s="80">
        <f>I38*J38</f>
        <v>0</v>
      </c>
      <c r="L38" s="80">
        <f t="shared" si="15"/>
        <v>0</v>
      </c>
      <c r="M38" s="100">
        <f t="shared" si="16"/>
        <v>0</v>
      </c>
      <c r="N38" s="98"/>
    </row>
    <row r="39" spans="1:14" s="8" customFormat="1" ht="33" customHeight="1">
      <c r="A39" s="36" t="s">
        <v>89</v>
      </c>
      <c r="B39" s="36" t="s">
        <v>90</v>
      </c>
      <c r="C39" s="37"/>
      <c r="D39" s="37"/>
      <c r="E39" s="61"/>
      <c r="F39" s="62"/>
      <c r="G39" s="63"/>
      <c r="H39" s="62"/>
      <c r="I39" s="154"/>
      <c r="J39" s="155"/>
      <c r="K39" s="88"/>
      <c r="L39" s="88"/>
      <c r="M39" s="61"/>
      <c r="N39" s="98"/>
    </row>
    <row r="40" spans="1:14" s="7" customFormat="1" ht="33" customHeight="1">
      <c r="A40" s="38"/>
      <c r="B40" s="24" t="s">
        <v>91</v>
      </c>
      <c r="C40" s="39"/>
      <c r="D40" s="39"/>
      <c r="E40" s="39"/>
      <c r="F40" s="64"/>
      <c r="G40" s="64"/>
      <c r="H40" s="49" t="s">
        <v>92</v>
      </c>
      <c r="I40" s="78">
        <v>1</v>
      </c>
      <c r="J40" s="79"/>
      <c r="K40" s="80">
        <f>I40*J40</f>
        <v>0</v>
      </c>
      <c r="L40" s="80">
        <f>0.2*K40</f>
        <v>0</v>
      </c>
      <c r="M40" s="100">
        <f>K40+L40</f>
        <v>0</v>
      </c>
    </row>
    <row r="41" spans="1:14" s="8" customFormat="1" ht="33" customHeight="1">
      <c r="A41" s="20" t="s">
        <v>93</v>
      </c>
      <c r="B41" s="21" t="s">
        <v>94</v>
      </c>
      <c r="C41" s="22"/>
      <c r="D41" s="22"/>
      <c r="E41" s="65"/>
      <c r="F41" s="47"/>
      <c r="G41" s="48"/>
      <c r="H41" s="47"/>
      <c r="I41" s="156"/>
      <c r="J41" s="156"/>
      <c r="K41" s="77"/>
      <c r="L41" s="77"/>
      <c r="M41" s="76"/>
      <c r="N41" s="98"/>
    </row>
    <row r="42" spans="1:14" s="7" customFormat="1" ht="33" customHeight="1">
      <c r="A42" s="38"/>
      <c r="B42" s="24" t="s">
        <v>95</v>
      </c>
      <c r="C42" s="39"/>
      <c r="D42" s="39"/>
      <c r="E42" s="39"/>
      <c r="F42" s="64"/>
      <c r="G42" s="64"/>
      <c r="H42" s="49" t="s">
        <v>92</v>
      </c>
      <c r="I42" s="78">
        <v>1</v>
      </c>
      <c r="J42" s="79"/>
      <c r="K42" s="80">
        <f>I42*J42</f>
        <v>0</v>
      </c>
      <c r="L42" s="80">
        <f>0.2*K42</f>
        <v>0</v>
      </c>
      <c r="M42" s="100">
        <f>K42+L42</f>
        <v>0</v>
      </c>
    </row>
    <row r="43" spans="1:14" s="8" customFormat="1" ht="33" customHeight="1">
      <c r="A43" s="20" t="s">
        <v>96</v>
      </c>
      <c r="B43" s="21" t="s">
        <v>97</v>
      </c>
      <c r="C43" s="22"/>
      <c r="D43" s="22"/>
      <c r="E43" s="65"/>
      <c r="F43" s="47"/>
      <c r="G43" s="48"/>
      <c r="H43" s="47"/>
      <c r="I43" s="156"/>
      <c r="J43" s="156"/>
      <c r="K43" s="77"/>
      <c r="L43" s="77"/>
      <c r="M43" s="76"/>
      <c r="N43" s="98"/>
    </row>
    <row r="44" spans="1:14" s="7" customFormat="1" ht="33" customHeight="1">
      <c r="A44" s="38"/>
      <c r="B44" s="24" t="s">
        <v>98</v>
      </c>
      <c r="C44" s="39"/>
      <c r="D44" s="39"/>
      <c r="E44" s="39"/>
      <c r="F44" s="64"/>
      <c r="G44" s="64"/>
      <c r="H44" s="49" t="s">
        <v>92</v>
      </c>
      <c r="I44" s="78">
        <v>1</v>
      </c>
      <c r="J44" s="79"/>
      <c r="K44" s="80">
        <f>I44*J44</f>
        <v>0</v>
      </c>
      <c r="L44" s="80">
        <f>0.2*K44</f>
        <v>0</v>
      </c>
      <c r="M44" s="100">
        <f>K44+L44</f>
        <v>0</v>
      </c>
    </row>
    <row r="45" spans="1:14" s="8" customFormat="1" ht="33" customHeight="1">
      <c r="A45" s="20" t="s">
        <v>99</v>
      </c>
      <c r="B45" s="21" t="s">
        <v>100</v>
      </c>
      <c r="C45" s="22"/>
      <c r="D45" s="22"/>
      <c r="E45" s="65"/>
      <c r="F45" s="47"/>
      <c r="G45" s="48"/>
      <c r="H45" s="47"/>
      <c r="I45" s="156"/>
      <c r="J45" s="156"/>
      <c r="K45" s="77"/>
      <c r="L45" s="77"/>
      <c r="M45" s="76"/>
      <c r="N45" s="98"/>
    </row>
    <row r="46" spans="1:14" s="7" customFormat="1" ht="285" customHeight="1">
      <c r="A46" s="38" t="s">
        <v>101</v>
      </c>
      <c r="B46" s="118" t="s">
        <v>144</v>
      </c>
      <c r="C46" s="39"/>
      <c r="D46" s="39"/>
      <c r="E46" s="39"/>
      <c r="F46" s="64"/>
      <c r="G46" s="64"/>
      <c r="H46" s="49" t="s">
        <v>92</v>
      </c>
      <c r="I46" s="78">
        <v>1</v>
      </c>
      <c r="J46" s="79"/>
      <c r="K46" s="80">
        <f>I46*J46</f>
        <v>0</v>
      </c>
      <c r="L46" s="80">
        <f>0.2*K46</f>
        <v>0</v>
      </c>
      <c r="M46" s="100">
        <f>K46+L46</f>
        <v>0</v>
      </c>
    </row>
    <row r="47" spans="1:14" s="8" customFormat="1" ht="15.6" customHeight="1">
      <c r="A47" s="40"/>
      <c r="B47" s="41"/>
      <c r="C47" s="42"/>
      <c r="D47" s="41"/>
      <c r="E47" s="41"/>
      <c r="F47" s="41"/>
      <c r="G47" s="41"/>
      <c r="H47" s="66"/>
      <c r="I47" s="89"/>
      <c r="J47" s="90"/>
      <c r="K47" s="91"/>
      <c r="L47" s="91"/>
      <c r="M47" s="103"/>
      <c r="N47" s="104"/>
    </row>
    <row r="48" spans="1:14" s="8" customFormat="1" ht="15.6" customHeight="1">
      <c r="A48" s="40"/>
      <c r="B48" s="41"/>
      <c r="C48" s="42"/>
      <c r="D48" s="41"/>
      <c r="E48" s="41"/>
      <c r="F48" s="41"/>
      <c r="G48" s="41"/>
      <c r="H48" s="66"/>
      <c r="I48" s="89"/>
      <c r="J48" s="90"/>
      <c r="K48" s="92"/>
      <c r="L48" s="91"/>
      <c r="M48" s="103"/>
      <c r="N48" s="104"/>
    </row>
    <row r="49" spans="3:14" s="8" customFormat="1" ht="15.6" customHeight="1">
      <c r="C49" s="9"/>
      <c r="E49" s="41"/>
      <c r="F49" s="41"/>
      <c r="G49" s="41"/>
      <c r="H49" s="164" t="s">
        <v>102</v>
      </c>
      <c r="I49" s="164"/>
      <c r="J49" s="165"/>
      <c r="K49" s="94" t="s">
        <v>103</v>
      </c>
      <c r="L49" s="112">
        <f>SUM(K5:K46)</f>
        <v>0</v>
      </c>
      <c r="M49" s="105"/>
      <c r="N49" s="98"/>
    </row>
    <row r="50" spans="3:14" ht="15.6" customHeight="1">
      <c r="E50" s="41"/>
      <c r="F50" s="41"/>
      <c r="G50" s="41"/>
      <c r="H50" s="164"/>
      <c r="I50" s="164"/>
      <c r="J50" s="165"/>
      <c r="K50" s="94" t="s">
        <v>12</v>
      </c>
      <c r="L50" s="112">
        <f>0.2*L49</f>
        <v>0</v>
      </c>
      <c r="M50" s="113"/>
    </row>
    <row r="51" spans="3:14" ht="15.6" customHeight="1">
      <c r="E51" s="41"/>
      <c r="F51" s="41"/>
      <c r="G51" s="41"/>
      <c r="H51" s="166"/>
      <c r="I51" s="166"/>
      <c r="J51" s="167"/>
      <c r="K51" s="97" t="s">
        <v>104</v>
      </c>
      <c r="L51" s="112">
        <f>L49+L50</f>
        <v>0</v>
      </c>
      <c r="M51" s="113"/>
    </row>
  </sheetData>
  <mergeCells count="32">
    <mergeCell ref="C36:C38"/>
    <mergeCell ref="D36:D38"/>
    <mergeCell ref="E23:E28"/>
    <mergeCell ref="H49:J51"/>
    <mergeCell ref="I41:J41"/>
    <mergeCell ref="I43:J43"/>
    <mergeCell ref="I45:J45"/>
    <mergeCell ref="E10:E17"/>
    <mergeCell ref="E30:E34"/>
    <mergeCell ref="I35:J35"/>
    <mergeCell ref="I39:J39"/>
    <mergeCell ref="I9:J9"/>
    <mergeCell ref="I18:J18"/>
    <mergeCell ref="I20:J20"/>
    <mergeCell ref="I22:J22"/>
    <mergeCell ref="E36:E38"/>
    <mergeCell ref="I29:J29"/>
    <mergeCell ref="A1:M1"/>
    <mergeCell ref="A2:J2"/>
    <mergeCell ref="D3:E3"/>
    <mergeCell ref="I5:J5"/>
    <mergeCell ref="E6:E8"/>
    <mergeCell ref="D6:D8"/>
    <mergeCell ref="D10:D13"/>
    <mergeCell ref="D15:D17"/>
    <mergeCell ref="D30:D34"/>
    <mergeCell ref="C6:C8"/>
    <mergeCell ref="C10:C13"/>
    <mergeCell ref="C15:C17"/>
    <mergeCell ref="C30:C34"/>
    <mergeCell ref="C23:C28"/>
    <mergeCell ref="D23:D28"/>
  </mergeCells>
  <phoneticPr fontId="24" type="noConversion"/>
  <pageMargins left="0.7" right="0.7" top="0.78740200000000005" bottom="0.78740200000000005" header="0.3" footer="0.3"/>
  <pageSetup scale="34"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showGridLines="0" topLeftCell="A24" zoomScale="85" zoomScaleNormal="85" workbookViewId="0">
      <selection activeCell="C49" sqref="C49"/>
    </sheetView>
  </sheetViews>
  <sheetFormatPr baseColWidth="10" defaultColWidth="11.42578125" defaultRowHeight="15.6" customHeight="1"/>
  <cols>
    <col min="1" max="1" width="15.85546875" style="9" customWidth="1"/>
    <col min="2" max="2" width="49.42578125" style="9" customWidth="1"/>
    <col min="3" max="3" width="33.85546875" style="9" customWidth="1"/>
    <col min="4" max="4" width="14.85546875" style="10" customWidth="1"/>
    <col min="5" max="5" width="23.140625" style="9" customWidth="1"/>
    <col min="6" max="7" width="8.42578125" style="9" customWidth="1"/>
    <col min="8" max="8" width="13.42578125" style="9" customWidth="1"/>
    <col min="9" max="9" width="11.42578125" style="11" customWidth="1"/>
    <col min="10" max="10" width="16.140625" style="12" customWidth="1"/>
    <col min="11" max="11" width="14" style="9" customWidth="1"/>
    <col min="12" max="12" width="10.140625" style="9" customWidth="1"/>
    <col min="13" max="13" width="16.85546875" style="9" customWidth="1"/>
    <col min="14" max="14" width="11.42578125" style="13"/>
    <col min="15" max="16384" width="11.42578125" style="9"/>
  </cols>
  <sheetData>
    <row r="1" spans="1:14" s="6" customFormat="1" ht="102.95" customHeight="1">
      <c r="A1" s="168" t="s">
        <v>146</v>
      </c>
      <c r="B1" s="147"/>
      <c r="C1" s="147"/>
      <c r="D1" s="147"/>
      <c r="E1" s="147"/>
      <c r="F1" s="147"/>
      <c r="G1" s="147"/>
      <c r="H1" s="147"/>
      <c r="I1" s="147"/>
      <c r="J1" s="147"/>
      <c r="K1" s="147"/>
      <c r="L1" s="147"/>
      <c r="M1" s="147"/>
    </row>
    <row r="2" spans="1:14" s="7" customFormat="1" ht="63.95" customHeight="1">
      <c r="A2" s="169" t="s">
        <v>1</v>
      </c>
      <c r="B2" s="170"/>
      <c r="C2" s="170"/>
      <c r="D2" s="170"/>
      <c r="E2" s="170"/>
      <c r="F2" s="170"/>
      <c r="G2" s="170"/>
      <c r="H2" s="170"/>
      <c r="I2" s="170"/>
      <c r="J2" s="170"/>
      <c r="K2" s="69"/>
      <c r="L2" s="69"/>
      <c r="M2" s="69"/>
    </row>
    <row r="3" spans="1:14" s="130" customFormat="1" ht="31.35" customHeight="1">
      <c r="A3" s="123" t="s">
        <v>2</v>
      </c>
      <c r="B3" s="124" t="s">
        <v>3</v>
      </c>
      <c r="C3" s="125" t="s">
        <v>4</v>
      </c>
      <c r="D3" s="171" t="s">
        <v>5</v>
      </c>
      <c r="E3" s="172"/>
      <c r="F3" s="126" t="s">
        <v>6</v>
      </c>
      <c r="G3" s="126" t="s">
        <v>7</v>
      </c>
      <c r="H3" s="129" t="s">
        <v>8</v>
      </c>
      <c r="I3" s="127" t="s">
        <v>9</v>
      </c>
      <c r="J3" s="128" t="s">
        <v>10</v>
      </c>
      <c r="K3" s="129" t="s">
        <v>11</v>
      </c>
      <c r="L3" s="129" t="s">
        <v>12</v>
      </c>
      <c r="M3" s="129" t="s">
        <v>13</v>
      </c>
    </row>
    <row r="4" spans="1:14" s="8" customFormat="1" ht="15.6" customHeight="1">
      <c r="B4" s="17"/>
      <c r="C4" s="18"/>
      <c r="D4" s="19" t="s">
        <v>14</v>
      </c>
      <c r="E4" s="19" t="s">
        <v>15</v>
      </c>
      <c r="F4" s="45"/>
      <c r="G4" s="45"/>
      <c r="H4" s="45"/>
      <c r="I4" s="72"/>
      <c r="J4" s="73"/>
      <c r="K4" s="74"/>
      <c r="L4" s="75"/>
      <c r="M4" s="99"/>
      <c r="N4" s="98"/>
    </row>
    <row r="5" spans="1:14" s="8" customFormat="1" ht="30" customHeight="1">
      <c r="A5" s="20" t="s">
        <v>18</v>
      </c>
      <c r="B5" s="21" t="s">
        <v>105</v>
      </c>
      <c r="C5" s="22"/>
      <c r="D5" s="22"/>
      <c r="E5" s="46"/>
      <c r="F5" s="47"/>
      <c r="G5" s="48"/>
      <c r="H5" s="47"/>
      <c r="I5" s="156"/>
      <c r="J5" s="156"/>
      <c r="K5" s="77"/>
      <c r="L5" s="77"/>
      <c r="M5" s="76"/>
      <c r="N5" s="98"/>
    </row>
    <row r="6" spans="1:14" s="8" customFormat="1" ht="30" customHeight="1">
      <c r="A6" s="23" t="s">
        <v>18</v>
      </c>
      <c r="B6" s="24" t="s">
        <v>25</v>
      </c>
      <c r="C6" s="141" t="s">
        <v>34</v>
      </c>
      <c r="D6" s="134" t="s">
        <v>74</v>
      </c>
      <c r="E6" s="141" t="s">
        <v>22</v>
      </c>
      <c r="F6" s="49">
        <v>235</v>
      </c>
      <c r="G6" s="49">
        <v>75</v>
      </c>
      <c r="H6" s="49" t="s">
        <v>23</v>
      </c>
      <c r="I6" s="80">
        <f>SUM(F6*G6/10000)</f>
        <v>1.7625</v>
      </c>
      <c r="J6" s="79"/>
      <c r="K6" s="80">
        <f t="shared" ref="K6:K13" si="0">I6*J6</f>
        <v>0</v>
      </c>
      <c r="L6" s="80">
        <f t="shared" ref="L6:L13" si="1">0.2*K6</f>
        <v>0</v>
      </c>
      <c r="M6" s="100">
        <f t="shared" ref="M6" si="2">SUM(K6,L6)</f>
        <v>0</v>
      </c>
      <c r="N6" s="98"/>
    </row>
    <row r="7" spans="1:14" s="8" customFormat="1" ht="30" customHeight="1">
      <c r="A7" s="23" t="s">
        <v>24</v>
      </c>
      <c r="B7" s="24" t="s">
        <v>33</v>
      </c>
      <c r="C7" s="142"/>
      <c r="D7" s="135"/>
      <c r="E7" s="142"/>
      <c r="F7" s="49">
        <v>170</v>
      </c>
      <c r="G7" s="49">
        <v>130</v>
      </c>
      <c r="H7" s="49" t="s">
        <v>23</v>
      </c>
      <c r="I7" s="80">
        <f t="shared" ref="I7" si="3">SUM(F7*G7/10000)</f>
        <v>2.21</v>
      </c>
      <c r="J7" s="79"/>
      <c r="K7" s="80">
        <f t="shared" si="0"/>
        <v>0</v>
      </c>
      <c r="L7" s="80">
        <f t="shared" si="1"/>
        <v>0</v>
      </c>
      <c r="M7" s="100">
        <f t="shared" ref="M7:M8" si="4">SUM(K7,L7)</f>
        <v>0</v>
      </c>
      <c r="N7" s="98"/>
    </row>
    <row r="8" spans="1:14" s="8" customFormat="1" ht="30" customHeight="1">
      <c r="A8" s="23" t="s">
        <v>26</v>
      </c>
      <c r="B8" s="24" t="s">
        <v>106</v>
      </c>
      <c r="C8" s="142"/>
      <c r="D8" s="135"/>
      <c r="E8" s="142"/>
      <c r="F8" s="49">
        <v>120</v>
      </c>
      <c r="G8" s="49">
        <v>165</v>
      </c>
      <c r="H8" s="49" t="s">
        <v>107</v>
      </c>
      <c r="I8" s="78">
        <v>7</v>
      </c>
      <c r="J8" s="79"/>
      <c r="K8" s="80">
        <f t="shared" si="0"/>
        <v>0</v>
      </c>
      <c r="L8" s="80">
        <f t="shared" si="1"/>
        <v>0</v>
      </c>
      <c r="M8" s="100">
        <f t="shared" si="4"/>
        <v>0</v>
      </c>
      <c r="N8" s="98"/>
    </row>
    <row r="9" spans="1:14" s="8" customFormat="1" ht="30" customHeight="1">
      <c r="A9" s="23" t="s">
        <v>108</v>
      </c>
      <c r="B9" s="114" t="s">
        <v>139</v>
      </c>
      <c r="C9" s="119" t="s">
        <v>143</v>
      </c>
      <c r="D9" s="120" t="s">
        <v>43</v>
      </c>
      <c r="E9" s="142"/>
      <c r="F9" s="49">
        <v>350</v>
      </c>
      <c r="G9" s="49">
        <v>360</v>
      </c>
      <c r="H9" s="115" t="s">
        <v>23</v>
      </c>
      <c r="I9" s="80">
        <f>SUM(F9*G9/10000)</f>
        <v>12.6</v>
      </c>
      <c r="J9" s="79"/>
      <c r="K9" s="80">
        <f t="shared" si="0"/>
        <v>0</v>
      </c>
      <c r="L9" s="80">
        <f t="shared" si="1"/>
        <v>0</v>
      </c>
      <c r="M9" s="100">
        <f t="shared" ref="M9" si="5">SUM(K9,L9)</f>
        <v>0</v>
      </c>
      <c r="N9" s="98"/>
    </row>
    <row r="10" spans="1:14" s="8" customFormat="1" ht="30" customHeight="1">
      <c r="A10" s="23" t="s">
        <v>109</v>
      </c>
      <c r="B10" s="24" t="s">
        <v>129</v>
      </c>
      <c r="C10" s="25" t="s">
        <v>42</v>
      </c>
      <c r="D10" s="120" t="s">
        <v>43</v>
      </c>
      <c r="E10" s="142"/>
      <c r="F10" s="49">
        <v>8</v>
      </c>
      <c r="G10" s="49">
        <v>8</v>
      </c>
      <c r="H10" s="49" t="s">
        <v>28</v>
      </c>
      <c r="I10" s="78">
        <v>10</v>
      </c>
      <c r="J10" s="79"/>
      <c r="K10" s="80">
        <f t="shared" si="0"/>
        <v>0</v>
      </c>
      <c r="L10" s="80">
        <f t="shared" si="1"/>
        <v>0</v>
      </c>
      <c r="M10" s="100">
        <f t="shared" ref="M10" si="6">SUM(K10,L10)</f>
        <v>0</v>
      </c>
      <c r="N10" s="98"/>
    </row>
    <row r="11" spans="1:14" s="7" customFormat="1" ht="33" customHeight="1">
      <c r="A11" s="23" t="s">
        <v>110</v>
      </c>
      <c r="B11" s="26" t="s">
        <v>45</v>
      </c>
      <c r="C11" s="141" t="s">
        <v>34</v>
      </c>
      <c r="D11" s="134" t="s">
        <v>21</v>
      </c>
      <c r="E11" s="142"/>
      <c r="F11" s="49">
        <v>40</v>
      </c>
      <c r="G11" s="49">
        <v>20</v>
      </c>
      <c r="H11" s="49" t="s">
        <v>28</v>
      </c>
      <c r="I11" s="81">
        <v>5</v>
      </c>
      <c r="J11" s="79"/>
      <c r="K11" s="80">
        <f t="shared" si="0"/>
        <v>0</v>
      </c>
      <c r="L11" s="80">
        <f t="shared" si="1"/>
        <v>0</v>
      </c>
      <c r="M11" s="100">
        <f t="shared" ref="M11:M12" si="7">K11+L11</f>
        <v>0</v>
      </c>
    </row>
    <row r="12" spans="1:14" s="7" customFormat="1" ht="33" customHeight="1">
      <c r="A12" s="23" t="s">
        <v>111</v>
      </c>
      <c r="B12" s="26" t="s">
        <v>47</v>
      </c>
      <c r="C12" s="142"/>
      <c r="D12" s="135"/>
      <c r="E12" s="142"/>
      <c r="F12" s="49">
        <v>7</v>
      </c>
      <c r="G12" s="49">
        <v>7</v>
      </c>
      <c r="H12" s="49" t="s">
        <v>28</v>
      </c>
      <c r="I12" s="81">
        <v>15</v>
      </c>
      <c r="J12" s="79"/>
      <c r="K12" s="80">
        <f t="shared" si="0"/>
        <v>0</v>
      </c>
      <c r="L12" s="80">
        <f t="shared" si="1"/>
        <v>0</v>
      </c>
      <c r="M12" s="100">
        <f t="shared" si="7"/>
        <v>0</v>
      </c>
    </row>
    <row r="13" spans="1:14" s="8" customFormat="1" ht="30" customHeight="1">
      <c r="A13" s="23" t="s">
        <v>112</v>
      </c>
      <c r="B13" s="24" t="s">
        <v>49</v>
      </c>
      <c r="C13" s="143"/>
      <c r="D13" s="175"/>
      <c r="E13" s="143"/>
      <c r="F13" s="49">
        <v>8</v>
      </c>
      <c r="G13" s="49">
        <v>8</v>
      </c>
      <c r="H13" s="49" t="s">
        <v>28</v>
      </c>
      <c r="I13" s="78">
        <v>10</v>
      </c>
      <c r="J13" s="79"/>
      <c r="K13" s="80">
        <f t="shared" si="0"/>
        <v>0</v>
      </c>
      <c r="L13" s="80">
        <f t="shared" si="1"/>
        <v>0</v>
      </c>
      <c r="M13" s="100">
        <f t="shared" ref="M13" si="8">SUM(K13,L13)</f>
        <v>0</v>
      </c>
      <c r="N13" s="98"/>
    </row>
    <row r="14" spans="1:14" s="8" customFormat="1" ht="30" customHeight="1">
      <c r="A14" s="27" t="s">
        <v>32</v>
      </c>
      <c r="B14" s="27" t="s">
        <v>61</v>
      </c>
      <c r="C14" s="28"/>
      <c r="D14" s="28"/>
      <c r="E14" s="50"/>
      <c r="F14" s="51"/>
      <c r="G14" s="52"/>
      <c r="H14" s="51"/>
      <c r="I14" s="176"/>
      <c r="J14" s="176"/>
      <c r="K14" s="82"/>
      <c r="L14" s="82"/>
      <c r="M14" s="50"/>
      <c r="N14" s="98"/>
    </row>
    <row r="15" spans="1:14" s="8" customFormat="1" ht="30" customHeight="1">
      <c r="A15" s="29" t="s">
        <v>32</v>
      </c>
      <c r="B15" s="30" t="s">
        <v>113</v>
      </c>
      <c r="C15" s="144" t="s">
        <v>61</v>
      </c>
      <c r="D15" s="145" t="s">
        <v>43</v>
      </c>
      <c r="E15" s="144" t="s">
        <v>22</v>
      </c>
      <c r="F15" s="53">
        <v>1000</v>
      </c>
      <c r="G15" s="53">
        <v>520</v>
      </c>
      <c r="H15" s="53" t="s">
        <v>23</v>
      </c>
      <c r="I15" s="84">
        <f>SUM(F15*G15/10000)</f>
        <v>52</v>
      </c>
      <c r="J15" s="83"/>
      <c r="K15" s="84">
        <f>I15*J15</f>
        <v>0</v>
      </c>
      <c r="L15" s="84">
        <f>0.2*K15</f>
        <v>0</v>
      </c>
      <c r="M15" s="101">
        <f>SUM(K15,L15)</f>
        <v>0</v>
      </c>
      <c r="N15" s="98"/>
    </row>
    <row r="16" spans="1:14" s="8" customFormat="1" ht="30" customHeight="1">
      <c r="A16" s="23" t="s">
        <v>35</v>
      </c>
      <c r="B16" s="24" t="s">
        <v>69</v>
      </c>
      <c r="C16" s="144"/>
      <c r="D16" s="145"/>
      <c r="E16" s="144"/>
      <c r="F16" s="49">
        <v>200</v>
      </c>
      <c r="G16" s="49">
        <v>250</v>
      </c>
      <c r="H16" s="49" t="s">
        <v>23</v>
      </c>
      <c r="I16" s="80">
        <f>SUM(F16*G16/10000)</f>
        <v>5</v>
      </c>
      <c r="J16" s="79"/>
      <c r="K16" s="80">
        <f>I16*J16</f>
        <v>0</v>
      </c>
      <c r="L16" s="80">
        <f>0.2*K16</f>
        <v>0</v>
      </c>
      <c r="M16" s="100">
        <f>SUM(K16,L16)</f>
        <v>0</v>
      </c>
      <c r="N16" s="98"/>
    </row>
    <row r="17" spans="1:14" s="8" customFormat="1" ht="30" customHeight="1">
      <c r="A17" s="23" t="s">
        <v>37</v>
      </c>
      <c r="B17" s="114" t="s">
        <v>126</v>
      </c>
      <c r="C17" s="144"/>
      <c r="D17" s="145"/>
      <c r="E17" s="144"/>
      <c r="F17" s="49">
        <v>20</v>
      </c>
      <c r="G17" s="49">
        <v>70</v>
      </c>
      <c r="H17" s="115" t="s">
        <v>28</v>
      </c>
      <c r="I17" s="78">
        <v>2</v>
      </c>
      <c r="J17" s="79"/>
      <c r="K17" s="80">
        <f>I17*J17</f>
        <v>0</v>
      </c>
      <c r="L17" s="80">
        <f>0.2*K17</f>
        <v>0</v>
      </c>
      <c r="M17" s="100">
        <f>SUM(K17,L17)</f>
        <v>0</v>
      </c>
      <c r="N17" s="98"/>
    </row>
    <row r="18" spans="1:14" s="8" customFormat="1" ht="30" customHeight="1">
      <c r="A18" s="23" t="s">
        <v>127</v>
      </c>
      <c r="B18" s="114" t="s">
        <v>128</v>
      </c>
      <c r="C18" s="144"/>
      <c r="D18" s="145"/>
      <c r="E18" s="144"/>
      <c r="F18" s="49">
        <v>2700</v>
      </c>
      <c r="G18" s="49">
        <v>200</v>
      </c>
      <c r="H18" s="115" t="s">
        <v>23</v>
      </c>
      <c r="I18" s="80">
        <f>SUM(F18*G18/10000)</f>
        <v>54</v>
      </c>
      <c r="J18" s="79"/>
      <c r="K18" s="80">
        <f>I18*J18</f>
        <v>0</v>
      </c>
      <c r="L18" s="80">
        <f>0.2*K18</f>
        <v>0</v>
      </c>
      <c r="M18" s="100">
        <f>SUM(K18,L18)</f>
        <v>0</v>
      </c>
      <c r="N18" s="98"/>
    </row>
    <row r="19" spans="1:14" s="8" customFormat="1" ht="30" customHeight="1">
      <c r="A19" s="23" t="s">
        <v>40</v>
      </c>
      <c r="B19" s="114" t="s">
        <v>130</v>
      </c>
      <c r="C19" s="144"/>
      <c r="D19" s="145"/>
      <c r="E19" s="144"/>
      <c r="F19" s="49">
        <v>18</v>
      </c>
      <c r="G19" s="49">
        <v>25</v>
      </c>
      <c r="H19" s="115" t="s">
        <v>28</v>
      </c>
      <c r="I19" s="78">
        <v>5</v>
      </c>
      <c r="J19" s="79"/>
      <c r="K19" s="80">
        <f>I19*J19</f>
        <v>0</v>
      </c>
      <c r="L19" s="80">
        <f>0.2*K19</f>
        <v>0</v>
      </c>
      <c r="M19" s="100">
        <f>SUM(K19,L19)</f>
        <v>0</v>
      </c>
      <c r="N19" s="98"/>
    </row>
    <row r="20" spans="1:14" s="8" customFormat="1" ht="30" customHeight="1">
      <c r="A20" s="20" t="s">
        <v>52</v>
      </c>
      <c r="B20" s="31" t="s">
        <v>71</v>
      </c>
      <c r="C20" s="32"/>
      <c r="D20" s="32"/>
      <c r="E20" s="54"/>
      <c r="F20" s="55"/>
      <c r="G20" s="56"/>
      <c r="H20" s="55"/>
      <c r="I20" s="153"/>
      <c r="J20" s="153"/>
      <c r="K20" s="86"/>
      <c r="L20" s="86"/>
      <c r="M20" s="85"/>
      <c r="N20" s="98"/>
    </row>
    <row r="21" spans="1:14" s="8" customFormat="1" ht="30" customHeight="1">
      <c r="A21" s="23" t="s">
        <v>52</v>
      </c>
      <c r="B21" s="24" t="s">
        <v>73</v>
      </c>
      <c r="C21" s="141" t="s">
        <v>71</v>
      </c>
      <c r="D21" s="134" t="s">
        <v>21</v>
      </c>
      <c r="E21" s="141" t="s">
        <v>22</v>
      </c>
      <c r="F21" s="57">
        <v>18</v>
      </c>
      <c r="G21" s="57">
        <v>12</v>
      </c>
      <c r="H21" s="49" t="s">
        <v>28</v>
      </c>
      <c r="I21" s="78">
        <v>25</v>
      </c>
      <c r="J21" s="79"/>
      <c r="K21" s="80">
        <f>I21*J21</f>
        <v>0</v>
      </c>
      <c r="L21" s="80">
        <f>0.2*K21</f>
        <v>0</v>
      </c>
      <c r="M21" s="100">
        <f>SUM(K21,L21)</f>
        <v>0</v>
      </c>
      <c r="N21" s="98"/>
    </row>
    <row r="22" spans="1:14" s="8" customFormat="1" ht="30" customHeight="1">
      <c r="A22" s="23" t="s">
        <v>114</v>
      </c>
      <c r="B22" s="24" t="s">
        <v>76</v>
      </c>
      <c r="C22" s="142"/>
      <c r="D22" s="135"/>
      <c r="E22" s="142"/>
      <c r="F22" s="57">
        <v>18</v>
      </c>
      <c r="G22" s="57">
        <v>30</v>
      </c>
      <c r="H22" s="49" t="s">
        <v>28</v>
      </c>
      <c r="I22" s="78">
        <v>40</v>
      </c>
      <c r="J22" s="79"/>
      <c r="K22" s="80">
        <f>I22*J22</f>
        <v>0</v>
      </c>
      <c r="L22" s="80">
        <f>0.2*K22</f>
        <v>0</v>
      </c>
      <c r="M22" s="100">
        <f>SUM(K22,L22)</f>
        <v>0</v>
      </c>
      <c r="N22" s="98"/>
    </row>
    <row r="23" spans="1:14" s="8" customFormat="1" ht="30" customHeight="1">
      <c r="A23" s="23" t="s">
        <v>115</v>
      </c>
      <c r="B23" s="24" t="s">
        <v>80</v>
      </c>
      <c r="C23" s="142"/>
      <c r="D23" s="135"/>
      <c r="E23" s="142"/>
      <c r="F23" s="57">
        <v>18</v>
      </c>
      <c r="G23" s="57">
        <v>30</v>
      </c>
      <c r="H23" s="49" t="s">
        <v>28</v>
      </c>
      <c r="I23" s="78">
        <v>10</v>
      </c>
      <c r="J23" s="79"/>
      <c r="K23" s="80">
        <f>I23*J23</f>
        <v>0</v>
      </c>
      <c r="L23" s="80">
        <f>0.2*K23</f>
        <v>0</v>
      </c>
      <c r="M23" s="100">
        <f>SUM(K23,L23)</f>
        <v>0</v>
      </c>
      <c r="N23" s="98"/>
    </row>
    <row r="24" spans="1:14" s="8" customFormat="1" ht="33" customHeight="1">
      <c r="A24" s="23" t="s">
        <v>116</v>
      </c>
      <c r="B24" s="24" t="s">
        <v>82</v>
      </c>
      <c r="C24" s="143"/>
      <c r="D24" s="136"/>
      <c r="E24" s="143"/>
      <c r="F24" s="49">
        <v>6</v>
      </c>
      <c r="G24" s="49">
        <v>6</v>
      </c>
      <c r="H24" s="49" t="s">
        <v>28</v>
      </c>
      <c r="I24" s="78">
        <v>35</v>
      </c>
      <c r="J24" s="79"/>
      <c r="K24" s="80">
        <f>I24*J24</f>
        <v>0</v>
      </c>
      <c r="L24" s="80">
        <f>0.2*K24</f>
        <v>0</v>
      </c>
      <c r="M24" s="100">
        <f>K24+L24</f>
        <v>0</v>
      </c>
      <c r="N24" s="98"/>
    </row>
    <row r="25" spans="1:14" s="8" customFormat="1" ht="30" customHeight="1">
      <c r="A25" s="20" t="s">
        <v>55</v>
      </c>
      <c r="B25" s="21" t="s">
        <v>117</v>
      </c>
      <c r="C25" s="33"/>
      <c r="D25" s="34"/>
      <c r="E25" s="58"/>
      <c r="F25" s="59"/>
      <c r="G25" s="60"/>
      <c r="H25" s="59"/>
      <c r="I25" s="177"/>
      <c r="J25" s="177"/>
      <c r="K25" s="87"/>
      <c r="L25" s="87"/>
      <c r="M25" s="102"/>
      <c r="N25" s="98"/>
    </row>
    <row r="26" spans="1:14" s="7" customFormat="1" ht="63.95" customHeight="1">
      <c r="A26" s="35" t="s">
        <v>57</v>
      </c>
      <c r="B26" s="24" t="s">
        <v>118</v>
      </c>
      <c r="C26" s="25" t="s">
        <v>117</v>
      </c>
      <c r="D26" s="25" t="s">
        <v>125</v>
      </c>
      <c r="E26" s="25" t="s">
        <v>87</v>
      </c>
      <c r="F26" s="49">
        <v>320</v>
      </c>
      <c r="G26" s="49">
        <v>75</v>
      </c>
      <c r="H26" s="49" t="s">
        <v>28</v>
      </c>
      <c r="I26" s="78">
        <v>2</v>
      </c>
      <c r="J26" s="79"/>
      <c r="K26" s="80">
        <f>I26*J26</f>
        <v>0</v>
      </c>
      <c r="L26" s="80">
        <f>0.2*K26</f>
        <v>0</v>
      </c>
      <c r="M26" s="100">
        <f t="shared" ref="M26" si="9">SUM(K26,L26)</f>
        <v>0</v>
      </c>
    </row>
    <row r="27" spans="1:14" s="7" customFormat="1" ht="63.95" customHeight="1">
      <c r="A27" s="35" t="s">
        <v>140</v>
      </c>
      <c r="B27" s="24" t="s">
        <v>118</v>
      </c>
      <c r="C27" s="25" t="s">
        <v>117</v>
      </c>
      <c r="D27" s="25" t="s">
        <v>125</v>
      </c>
      <c r="E27" s="25" t="s">
        <v>87</v>
      </c>
      <c r="F27" s="49">
        <v>170</v>
      </c>
      <c r="G27" s="49">
        <v>45</v>
      </c>
      <c r="H27" s="49" t="s">
        <v>28</v>
      </c>
      <c r="I27" s="78">
        <v>1</v>
      </c>
      <c r="J27" s="79"/>
      <c r="K27" s="80">
        <f>I27*J27</f>
        <v>0</v>
      </c>
      <c r="L27" s="80">
        <f>0.2*K27</f>
        <v>0</v>
      </c>
      <c r="M27" s="100">
        <f t="shared" ref="M27" si="10">SUM(K27,L27)</f>
        <v>0</v>
      </c>
    </row>
    <row r="28" spans="1:14" s="8" customFormat="1" ht="30" customHeight="1">
      <c r="A28" s="36" t="s">
        <v>60</v>
      </c>
      <c r="B28" s="36" t="s">
        <v>90</v>
      </c>
      <c r="C28" s="37"/>
      <c r="D28" s="37"/>
      <c r="E28" s="61"/>
      <c r="F28" s="62"/>
      <c r="G28" s="63"/>
      <c r="H28" s="62"/>
      <c r="I28" s="178"/>
      <c r="J28" s="178"/>
      <c r="K28" s="88"/>
      <c r="L28" s="88"/>
      <c r="M28" s="61"/>
      <c r="N28" s="98"/>
    </row>
    <row r="29" spans="1:14" s="7" customFormat="1" ht="30" customHeight="1">
      <c r="A29" s="38"/>
      <c r="B29" s="24" t="s">
        <v>91</v>
      </c>
      <c r="C29" s="39"/>
      <c r="D29" s="39"/>
      <c r="E29" s="39"/>
      <c r="F29" s="64"/>
      <c r="G29" s="64"/>
      <c r="H29" s="49" t="s">
        <v>92</v>
      </c>
      <c r="I29" s="78">
        <v>1</v>
      </c>
      <c r="J29" s="79"/>
      <c r="K29" s="80">
        <f>I29*J29</f>
        <v>0</v>
      </c>
      <c r="L29" s="80">
        <f>0.2*K29</f>
        <v>0</v>
      </c>
      <c r="M29" s="100">
        <f>SUM(K29,L29)</f>
        <v>0</v>
      </c>
    </row>
    <row r="30" spans="1:14" s="8" customFormat="1" ht="30" customHeight="1">
      <c r="A30" s="20" t="s">
        <v>70</v>
      </c>
      <c r="B30" s="21" t="s">
        <v>94</v>
      </c>
      <c r="C30" s="22"/>
      <c r="D30" s="22"/>
      <c r="E30" s="65"/>
      <c r="F30" s="47"/>
      <c r="G30" s="48"/>
      <c r="H30" s="47"/>
      <c r="I30" s="156"/>
      <c r="J30" s="156"/>
      <c r="K30" s="77"/>
      <c r="L30" s="77"/>
      <c r="M30" s="76"/>
      <c r="N30" s="98"/>
    </row>
    <row r="31" spans="1:14" s="7" customFormat="1" ht="30" customHeight="1">
      <c r="A31" s="38"/>
      <c r="B31" s="24" t="s">
        <v>95</v>
      </c>
      <c r="C31" s="39"/>
      <c r="D31" s="39"/>
      <c r="E31" s="39"/>
      <c r="F31" s="64"/>
      <c r="G31" s="64"/>
      <c r="H31" s="49" t="s">
        <v>92</v>
      </c>
      <c r="I31" s="78">
        <v>1</v>
      </c>
      <c r="J31" s="79"/>
      <c r="K31" s="80">
        <f>I31*J31</f>
        <v>0</v>
      </c>
      <c r="L31" s="80">
        <f>0.2*K31</f>
        <v>0</v>
      </c>
      <c r="M31" s="100">
        <f>SUM(K31,L31)</f>
        <v>0</v>
      </c>
    </row>
    <row r="32" spans="1:14" s="8" customFormat="1" ht="30" customHeight="1">
      <c r="A32" s="20" t="s">
        <v>93</v>
      </c>
      <c r="B32" s="21" t="s">
        <v>97</v>
      </c>
      <c r="C32" s="22"/>
      <c r="D32" s="22"/>
      <c r="E32" s="65"/>
      <c r="F32" s="47"/>
      <c r="G32" s="48"/>
      <c r="H32" s="47"/>
      <c r="I32" s="156"/>
      <c r="J32" s="156"/>
      <c r="K32" s="77"/>
      <c r="L32" s="77"/>
      <c r="M32" s="76"/>
      <c r="N32" s="98"/>
    </row>
    <row r="33" spans="1:14" s="7" customFormat="1" ht="30" customHeight="1">
      <c r="A33" s="38"/>
      <c r="B33" s="24" t="s">
        <v>98</v>
      </c>
      <c r="C33" s="39"/>
      <c r="D33" s="39"/>
      <c r="E33" s="39"/>
      <c r="F33" s="64"/>
      <c r="G33" s="64"/>
      <c r="H33" s="49" t="s">
        <v>92</v>
      </c>
      <c r="I33" s="78">
        <v>1</v>
      </c>
      <c r="J33" s="79"/>
      <c r="K33" s="80">
        <f>I33*J33</f>
        <v>0</v>
      </c>
      <c r="L33" s="80">
        <f>0.2*K33</f>
        <v>0</v>
      </c>
      <c r="M33" s="100">
        <f>SUM(K33,L33)</f>
        <v>0</v>
      </c>
    </row>
    <row r="34" spans="1:14" s="8" customFormat="1" ht="30" customHeight="1">
      <c r="A34" s="20" t="s">
        <v>96</v>
      </c>
      <c r="B34" s="21" t="s">
        <v>100</v>
      </c>
      <c r="C34" s="22"/>
      <c r="D34" s="22"/>
      <c r="E34" s="65"/>
      <c r="F34" s="47"/>
      <c r="G34" s="48"/>
      <c r="H34" s="47"/>
      <c r="I34" s="156"/>
      <c r="J34" s="156"/>
      <c r="K34" s="77"/>
      <c r="L34" s="77"/>
      <c r="M34" s="76"/>
      <c r="N34" s="98"/>
    </row>
    <row r="35" spans="1:14" s="7" customFormat="1" ht="183" customHeight="1">
      <c r="A35" s="38" t="s">
        <v>119</v>
      </c>
      <c r="B35" s="173" t="s">
        <v>145</v>
      </c>
      <c r="C35" s="174"/>
      <c r="D35" s="39"/>
      <c r="E35" s="39"/>
      <c r="F35" s="64"/>
      <c r="G35" s="64"/>
      <c r="H35" s="49" t="s">
        <v>92</v>
      </c>
      <c r="I35" s="78">
        <v>1</v>
      </c>
      <c r="J35" s="79"/>
      <c r="K35" s="80">
        <f>I35*J35</f>
        <v>0</v>
      </c>
      <c r="L35" s="80">
        <f>0.2*K35</f>
        <v>0</v>
      </c>
      <c r="M35" s="100">
        <f>SUM(K35,L35)</f>
        <v>0</v>
      </c>
    </row>
    <row r="36" spans="1:14" s="8" customFormat="1" ht="15.6" customHeight="1">
      <c r="A36" s="40"/>
      <c r="B36" s="41"/>
      <c r="C36" s="42"/>
      <c r="D36" s="41"/>
      <c r="E36" s="41"/>
      <c r="F36" s="41"/>
      <c r="G36" s="41"/>
      <c r="H36" s="66"/>
      <c r="I36" s="89"/>
      <c r="J36" s="90"/>
      <c r="K36" s="91"/>
      <c r="L36" s="91"/>
      <c r="M36" s="103"/>
      <c r="N36" s="104"/>
    </row>
    <row r="37" spans="1:14" s="8" customFormat="1" ht="15.6" customHeight="1">
      <c r="A37" s="40"/>
      <c r="B37" s="41"/>
      <c r="C37" s="42"/>
      <c r="D37" s="41"/>
      <c r="E37" s="41"/>
      <c r="F37" s="41"/>
      <c r="G37" s="41"/>
      <c r="H37" s="66"/>
      <c r="I37" s="89"/>
      <c r="J37" s="90"/>
      <c r="K37" s="92"/>
      <c r="L37" s="91"/>
      <c r="M37" s="103"/>
      <c r="N37" s="104"/>
    </row>
    <row r="38" spans="1:14" s="8" customFormat="1" ht="15.6" customHeight="1">
      <c r="C38" s="9"/>
      <c r="E38" s="41"/>
      <c r="F38" s="41"/>
      <c r="G38" s="41"/>
      <c r="H38" s="67" t="s">
        <v>102</v>
      </c>
      <c r="I38" s="67"/>
      <c r="J38" s="93"/>
      <c r="K38" s="94" t="s">
        <v>103</v>
      </c>
      <c r="L38" s="95">
        <f>SUM(K6:K35)</f>
        <v>0</v>
      </c>
      <c r="M38" s="105"/>
      <c r="N38" s="98"/>
    </row>
    <row r="39" spans="1:14" ht="15.6" customHeight="1">
      <c r="E39" s="41"/>
      <c r="F39" s="41"/>
      <c r="G39" s="41"/>
      <c r="H39" s="67"/>
      <c r="I39" s="67"/>
      <c r="J39" s="93"/>
      <c r="K39" s="94" t="s">
        <v>12</v>
      </c>
      <c r="L39" s="95">
        <f>0.2*L38</f>
        <v>0</v>
      </c>
      <c r="M39" s="106">
        <f>SUM(M38*20/100)</f>
        <v>0</v>
      </c>
    </row>
    <row r="40" spans="1:14" ht="15.6" customHeight="1">
      <c r="E40" s="41"/>
      <c r="F40" s="41"/>
      <c r="G40" s="41"/>
      <c r="H40" s="68"/>
      <c r="I40" s="68"/>
      <c r="J40" s="96"/>
      <c r="K40" s="97" t="s">
        <v>104</v>
      </c>
      <c r="L40" s="95">
        <f>L38+L39</f>
        <v>0</v>
      </c>
      <c r="M40" s="106">
        <f>SUM(M38:M39)</f>
        <v>0</v>
      </c>
    </row>
  </sheetData>
  <mergeCells count="23">
    <mergeCell ref="I32:J32"/>
    <mergeCell ref="I34:J34"/>
    <mergeCell ref="B35:C35"/>
    <mergeCell ref="C11:C13"/>
    <mergeCell ref="C21:C24"/>
    <mergeCell ref="D11:D13"/>
    <mergeCell ref="D21:D24"/>
    <mergeCell ref="E6:E13"/>
    <mergeCell ref="E21:E24"/>
    <mergeCell ref="I14:J14"/>
    <mergeCell ref="I20:J20"/>
    <mergeCell ref="C15:C19"/>
    <mergeCell ref="D15:D19"/>
    <mergeCell ref="E15:E19"/>
    <mergeCell ref="I25:J25"/>
    <mergeCell ref="I28:J28"/>
    <mergeCell ref="I30:J30"/>
    <mergeCell ref="A1:M1"/>
    <mergeCell ref="A2:J2"/>
    <mergeCell ref="D3:E3"/>
    <mergeCell ref="I5:J5"/>
    <mergeCell ref="D6:D8"/>
    <mergeCell ref="C6:C8"/>
  </mergeCells>
  <phoneticPr fontId="22" type="noConversion"/>
  <pageMargins left="0.7" right="0.7" top="0.78740200000000005" bottom="0.78740200000000005" header="0.3" footer="0.3"/>
  <pageSetup scale="33" orientation="landscape"/>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tabSelected="1" workbookViewId="0">
      <selection activeCell="C6" sqref="C6"/>
    </sheetView>
  </sheetViews>
  <sheetFormatPr baseColWidth="10" defaultColWidth="11" defaultRowHeight="15"/>
  <cols>
    <col min="1" max="1" width="51.28515625" customWidth="1"/>
    <col min="2" max="2" width="23.42578125" customWidth="1"/>
    <col min="3" max="3" width="22.7109375" customWidth="1"/>
  </cols>
  <sheetData>
    <row r="1" spans="1:3">
      <c r="B1" s="1" t="s">
        <v>120</v>
      </c>
      <c r="C1" s="1" t="s">
        <v>121</v>
      </c>
    </row>
    <row r="2" spans="1:3">
      <c r="A2" s="2" t="s">
        <v>122</v>
      </c>
      <c r="B2" s="5">
        <f>'DPGF LOT 3 — DESSIN'!M49</f>
        <v>0</v>
      </c>
      <c r="C2" s="5">
        <f>1.2*B2</f>
        <v>0</v>
      </c>
    </row>
    <row r="3" spans="1:3">
      <c r="A3" s="4"/>
    </row>
    <row r="4" spans="1:3">
      <c r="A4" s="2" t="s">
        <v>123</v>
      </c>
      <c r="B4" s="5">
        <f>'DPGF LOT 3 — AMOUR'!M38</f>
        <v>0</v>
      </c>
      <c r="C4" s="5">
        <f>B4*1.2</f>
        <v>0</v>
      </c>
    </row>
    <row r="5" spans="1:3">
      <c r="A5" s="4"/>
    </row>
    <row r="6" spans="1:3">
      <c r="A6" s="2" t="s">
        <v>124</v>
      </c>
      <c r="B6" s="3">
        <f>B2+B4</f>
        <v>0</v>
      </c>
      <c r="C6" s="3">
        <f>C2+C4</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LOT 3 — DESSIN</vt:lpstr>
      <vt:lpstr>DPGF LOT 3 — AMOUR</vt:lpstr>
      <vt:lpstr>SYNTHESE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Delphine</dc:creator>
  <cp:lastModifiedBy>PAQUI Loane</cp:lastModifiedBy>
  <cp:lastPrinted>2024-03-22T00:22:00Z</cp:lastPrinted>
  <dcterms:created xsi:type="dcterms:W3CDTF">2023-03-20T14:20:00Z</dcterms:created>
  <dcterms:modified xsi:type="dcterms:W3CDTF">2025-10-15T14:11:32Z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5D8CEE12043551C9A1F6D368BE0CCB32_42</vt:lpwstr>
  </property>
  <property fmtid="{D5CDD505-2E9C-101B-9397-08002B2CF9AE}" pid="3" name="KSOProductBuildVer">
    <vt:lpwstr>1033-6.12.0.8652</vt:lpwstr>
  </property>
</Properties>
</file>